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'Лист1'!$A$1:$E$339</definedName>
  </definedNames>
  <calcPr fullCalcOnLoad="1"/>
</workbook>
</file>

<file path=xl/sharedStrings.xml><?xml version="1.0" encoding="utf-8"?>
<sst xmlns="http://schemas.openxmlformats.org/spreadsheetml/2006/main" count="677" uniqueCount="311">
  <si>
    <t>Статус</t>
  </si>
  <si>
    <t>Наименование муниципальной программы, подпрограммы, основного мероприятия</t>
  </si>
  <si>
    <t>«Строительство, реконструкция, капитальный ремонт и ремонт автомобильных дорог городского округа «Город            Йошкар-Ола» на 2014-2018 годы»</t>
  </si>
  <si>
    <t>«Благоустройство, озеленение и содержание инфраструктуры и территории городского округа «Город Йошкар-Ола» на 2014-2018 годы»</t>
  </si>
  <si>
    <t>"Энергосбережение и повышение энергетической эффективности в городском округе «Город Йошкар-Ола» на 2014-2018 годы»</t>
  </si>
  <si>
    <t>«Поддержка общественной инициативы и развитие территорий в городском округе «Город Йошкар-Ола» на 2014-2016 годы»</t>
  </si>
  <si>
    <t>Подпрограмма «Наш двор» на 2014-2018 годы</t>
  </si>
  <si>
    <t>Подпрограмма «Обеспечение деятельности подведомственных учреждений на территории городского округа «Город Йошкар-Ола»</t>
  </si>
  <si>
    <t>Подпрограмма «Обеспечение реализации муниципальной программы «Городское хозяйство»</t>
  </si>
  <si>
    <t>всего:</t>
  </si>
  <si>
    <t>«Строительство, реконструкция и модернизация систем наружного освещения территорий городского округа «Город Йошкар-Ола» на 2014-2018 годы»</t>
  </si>
  <si>
    <t>внебюджетные источники*</t>
  </si>
  <si>
    <t>Муниципальная программа  "Городское хозяйство"</t>
  </si>
  <si>
    <t>Подпрограмма  №1</t>
  </si>
  <si>
    <t>Подпрограмма  №2</t>
  </si>
  <si>
    <t>Подпрограмма  №3</t>
  </si>
  <si>
    <t>Подпрограмма  № 4</t>
  </si>
  <si>
    <t>Подпрограмма  № 5</t>
  </si>
  <si>
    <t>Подпрограмма   № 6</t>
  </si>
  <si>
    <t>Подпрограмма  № 7</t>
  </si>
  <si>
    <t>Подпрограмма  № 8</t>
  </si>
  <si>
    <t>Подпрограмма № 1</t>
  </si>
  <si>
    <t>Профилактика терроризма и экстремизма в городском округе «Город Йошкар-Ола»</t>
  </si>
  <si>
    <t>Подпрограмма  № 2</t>
  </si>
  <si>
    <t>Обеспечение деятельности подведомственных учреждений</t>
  </si>
  <si>
    <t>Подпрограмма  № 3</t>
  </si>
  <si>
    <t>Муниципальная программа  "Защита населения и территорий городского округа "Город Йошкар-Ола" от чрезвычайных ситуаций природного и техногенного характера, обеспечение антитеррористической защищенности на 2014-2016 годы"</t>
  </si>
  <si>
    <t>Муниципальная программа "Управление муниципальными финансами и муниципальным долгом городского округа «Город Йошкар-Ола» на 2014-2016 годы"</t>
  </si>
  <si>
    <t>всего</t>
  </si>
  <si>
    <t>«Совершенствование бюджетной политики и эффективное использование бюджетного потенциала» городского округа  «Город Йошкар-Ола»</t>
  </si>
  <si>
    <t xml:space="preserve">«Обеспечение реализации муниципальной программы «Управление муниципальными финансами и муниципальным долгом городского округа «Город Йошкар-Ола» на 2014-2016 годы»  </t>
  </si>
  <si>
    <t>"Развитие дошкольного образования в городском округе "Город Йошкар-Ола"</t>
  </si>
  <si>
    <t>«Развитие общего образования в городском округе «Город Йошкар-Ола»</t>
  </si>
  <si>
    <t>«Развитие дополнительного образования и воспитательной системы в городском округе «Город Йошкар-Ола»</t>
  </si>
  <si>
    <t>«Реализация молодежной политики в городском округе "Город Йошкар-Ола"</t>
  </si>
  <si>
    <t xml:space="preserve"> «Обеспечение жильем молодых семей города Йошкар-Олы на 2014-2015 годы»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</si>
  <si>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</si>
  <si>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Муниципальная программа "Развитие образования и реализация молодёжной политики городского округа "Город Йошкар-Ола"</t>
  </si>
  <si>
    <t>Подпрограмма  № 1</t>
  </si>
  <si>
    <t>Подпрограмма № 2</t>
  </si>
  <si>
    <t>Подпрограмма № 3</t>
  </si>
  <si>
    <t>Подпрограмма  № 6</t>
  </si>
  <si>
    <t>федеральный бюджет</t>
  </si>
  <si>
    <t>Муниципальная программа «Управление муниципальным имуществом» на 2014-2016 годы.</t>
  </si>
  <si>
    <t>бюджет городского округа «Город Йошкар-Ола»</t>
  </si>
  <si>
    <t>Подпрограмма «Повышение безопасности дорожного движения   в городском округе «Город Йошкар-Ола»</t>
  </si>
  <si>
    <t>Подпрограмма «Ресурсное обеспечение содержания имущества казны городского округа «Город Йошкар-Ола»</t>
  </si>
  <si>
    <t>Противодействие корруцпии в городском округе "Город Йошкар-Ола"</t>
  </si>
  <si>
    <t>Развитие муниципальной службы в городском округе "Город Йошкар-Ола" на 2014-2018 годы</t>
  </si>
  <si>
    <t>Экологическая безопасность города Йошкар-Олы на 2014-2018 годы</t>
  </si>
  <si>
    <t>Обеспечение реализации муниципальной программы «Формирование системы эффективной муниципальной власти на 2014-2018 годы»</t>
  </si>
  <si>
    <t>"Обеспечение деятельности подведомственных учреждений и средств массовой информации"</t>
  </si>
  <si>
    <t>"Обеспечение реализации муниципальной программы "Развитие культуры, искусства и средств массовой информации"</t>
  </si>
  <si>
    <t>внебюджетные источники</t>
  </si>
  <si>
    <t>Муниципальная программа  "Развитие культуры, искусства и средств массовой информации городского округа " Город Йошкар-Ола" на 2014-2018 годы"</t>
  </si>
  <si>
    <t>Подпрограмма № 4</t>
  </si>
  <si>
    <t>Подпрограмма №1</t>
  </si>
  <si>
    <t>федеральный бюджет (средства Фонда содействия реформированию ЖКХ)</t>
  </si>
  <si>
    <t xml:space="preserve">Муниципальная программа "Обеспечение жильем и услугами жилищно-коммунального хозяйства населения городского округа "Город Йошкар-Ола" </t>
  </si>
  <si>
    <t>«Развитие жилищного строительства на территории муниципального образования «Город Йошкар-Ола»</t>
  </si>
  <si>
    <t>Комплексное развитие коммунальной инфраструктуры городского округа «Город Йошкар-Ола»</t>
  </si>
  <si>
    <t xml:space="preserve">республиканский бюджет </t>
  </si>
  <si>
    <t>республиканский  бюджет</t>
  </si>
  <si>
    <t>Подпрограмма «Профилактика правонарушений  в городском округе «Город Йошкар-Ола»</t>
  </si>
  <si>
    <t>ответственный исполнитель                     О Т Д Е Л  Э К О Н О М И К И</t>
  </si>
  <si>
    <t xml:space="preserve">ответственный исполнитель                        У П Р А В Л Е Н И Е   К У Л Ь Т У Р Ы </t>
  </si>
  <si>
    <t xml:space="preserve">ответственный исполнитель         У П Р А В Л Е Н И Е  Г О Р О Д С К О Г О  Х О З Я Й С Т В А </t>
  </si>
  <si>
    <t>ответственный исполнитель                  У П Р А В Л Е Н И Е   П О   Д Е Л А М   Г О  И  Ч С</t>
  </si>
  <si>
    <t>ответственный исполнитель            КОМИТЕТ  ПО УПРАВЛЕНИЮ МУНИЦИПАЛЬНЫМ  ИМУЩЕСТВОМ</t>
  </si>
  <si>
    <t>бюджет городского округа "Город Йошкар-Ола"</t>
  </si>
  <si>
    <t xml:space="preserve">Источники ресурсного обеспечения </t>
  </si>
  <si>
    <t>ответственный исполнитель             Ф И Н А Н С О В О Е   У П Р А В Л Е Н И Е</t>
  </si>
  <si>
    <t xml:space="preserve">ответственный исполнитель                       У П Р А В Л Е Н И Е  О Б Р А З О В А Н И Я </t>
  </si>
  <si>
    <t>Основное мероприятие 1.1.</t>
  </si>
  <si>
    <t>Основное мероприятие 1.2.</t>
  </si>
  <si>
    <t>Основное мероприятие 1.3.</t>
  </si>
  <si>
    <t>Реализация мероприятий по системе «Безопасный город»</t>
  </si>
  <si>
    <t>Строительство, реконструкция, устройство и техническое перевооружение светофорных объектов на территории городского округа «Город Йошкар-Ола»</t>
  </si>
  <si>
    <t>Поисковые и аварийно-спасательные учреждения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</si>
  <si>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</si>
  <si>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по защите от ЧС</t>
  </si>
  <si>
    <t>Обеспечение первичных мер пожарной безопасности на территории городского округа «Город Йошкар-Ола»</t>
  </si>
  <si>
    <t>Осуществление мероприятий по обеспечению безопасности людей на водных объектах, охрана их жизни и здоровья</t>
  </si>
  <si>
    <t>Подготовка населения и организаций к действиям в чрезвычайной ситуации в мирное и военное время</t>
  </si>
  <si>
    <t>Основное мероприятие 2.1.</t>
  </si>
  <si>
    <t>Основное мероприятие 2.2.</t>
  </si>
  <si>
    <t>Основное мероприятие 2.3.</t>
  </si>
  <si>
    <t>Основное мероприятие 2.4.</t>
  </si>
  <si>
    <t>Основное мероприятие 2.5.</t>
  </si>
  <si>
    <t>Основное мероприятие 2.6.</t>
  </si>
  <si>
    <t>Основное мероприятие 3.1.</t>
  </si>
  <si>
    <t>Содержание аппарата управления учреждений в сфере защиты населения от чрезвычайных ситуаций природного и техногенного характера, гражданской обороны</t>
  </si>
  <si>
    <t>Основное мероприятие 3.2.</t>
  </si>
  <si>
    <t>Расходы на обеспечение деятельности подведомственных учреждений в сфере защиты населения от чрезвычайных ситуаций природного и техногенного характера, гражданской обороны</t>
  </si>
  <si>
    <t xml:space="preserve">Обеспечение реализации муниципальной программы «Защита населения и территорий городского округа «Город Йошкар-Ола» от чрезвычайных ситуаций природного и техногенного характера, обеспечение антитеррористической защищенности» </t>
  </si>
  <si>
    <t>Организация повышения квалификации муниципальных служащих, в должностные обязанности которых входит участие в противодействии коррупции</t>
  </si>
  <si>
    <t>Обеспечение деятельности аппарата управления. Фонд оплаты труда и страховые взносы, закупка товаров работ и услуг для муниципальных нужд</t>
  </si>
  <si>
    <t>Основное мероприятие 2.1</t>
  </si>
  <si>
    <t>Основное мероприятие 4.1</t>
  </si>
  <si>
    <t>Организация составления и исполнения бюджета городского округа «Город Йошкар-Ола» на очередной финансовый год и плановый период, формирование отчетности об исполнении бюджета городского округа «Город Йошкар-Ола»</t>
  </si>
  <si>
    <t xml:space="preserve">Реализация мер по оптимизации муниципального долга городского округа «Город Йошкар-Ола» и своевременному исполнению долговых обязательств </t>
  </si>
  <si>
    <t>Материально-техническое и финансовое обеспечение деятельности финансового управления администрации городского округа «Город Йошкар-Ола»</t>
  </si>
  <si>
    <t>Содержание и обслуживание объектов недвижимости, в т.ч. инвентаризация, охрана, оценка объектов недвижимости., противопожарные мероприятия, оплата коммунальных услуг, иное.</t>
  </si>
  <si>
    <t>Снос объектов недвижимости</t>
  </si>
  <si>
    <t>Проектные работы, разработка технических регламентов.</t>
  </si>
  <si>
    <t>Приобретение имущества для нужд городского округа «Город Йошкар-Ола».</t>
  </si>
  <si>
    <t>Мероприятие 4.1</t>
  </si>
  <si>
    <t>Мероприятие 4.2</t>
  </si>
  <si>
    <t>Мероприятие 4.3</t>
  </si>
  <si>
    <t>Мероприятие 4.4</t>
  </si>
  <si>
    <t>Мероприятие 4.5</t>
  </si>
  <si>
    <t>Мероприятие 4.7</t>
  </si>
  <si>
    <t>Мероприятие 4.6</t>
  </si>
  <si>
    <t>Материально-техническое и финансовое обеспечение деятельности комитета  по управлению муниципальным  имуществом администрации городского округа «Город Йошкар-Ола</t>
  </si>
  <si>
    <t>Основное мероприятие 3.4</t>
  </si>
  <si>
    <t>Основное мероприятие 3.1</t>
  </si>
  <si>
    <t>Основное мероприятие 3.2</t>
  </si>
  <si>
    <t>Основное мероприятие 3.3</t>
  </si>
  <si>
    <t>Оценка расходов (в соответсвии с муниципальной программой)   2015</t>
  </si>
  <si>
    <t>Основное мероприятие 1.1</t>
  </si>
  <si>
    <t>Основное мероприятие 1.2</t>
  </si>
  <si>
    <t>Обеспечение деятельности дошкольных образовательных учреждений городского округа «Город Йошкар-Ола»</t>
  </si>
  <si>
    <t xml:space="preserve">
бюджет городского округа «Город Йошкар-Ола»</t>
  </si>
  <si>
    <t>Развитие дошкольного образования  городского округа «Город Йошкар-Ола»</t>
  </si>
  <si>
    <t>Обеспечение деятельности муниципальных общеобразовательных учреждений городского округа «Город Йошкар-Ола»</t>
  </si>
  <si>
    <t>Развитие воспитательной системы в городском округе «Город Йошкар-Ола»</t>
  </si>
  <si>
    <t xml:space="preserve">Обеспечение деятельности муниципальных образовательных учреждений дополнительного образования детей городского округа "Город Йошкар-Ола" </t>
  </si>
  <si>
    <t>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</t>
  </si>
  <si>
    <t>Организация отдыха и занятости детей и подростков в городском округе «Город Йошкар-Ола»</t>
  </si>
  <si>
    <t>Основное мероприятие 5.1</t>
  </si>
  <si>
    <t xml:space="preserve"> Предоставление молодым семьям социальных выплат на приобретение (строительство  жилья</t>
  </si>
  <si>
    <t>Основное мероприятие 6.1</t>
  </si>
  <si>
    <t>Основное мероприятие 6.2</t>
  </si>
  <si>
    <t>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</si>
  <si>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Строительство и реконструкция автомобильных дорог городского округа "Город Йошкар-Ола"</t>
  </si>
  <si>
    <t>Капитальный ремонт и ремонт автомобильных дорог городского округа "Город Йошкар-Ола"</t>
  </si>
  <si>
    <t>Капитальный ремонт и ремонт бульваров и скверов городского округа "Город Йошкар-Ола"</t>
  </si>
  <si>
    <t>Основное мероприятие 1.4.</t>
  </si>
  <si>
    <t>Основное мероприятие 1.5.</t>
  </si>
  <si>
    <t>Основное мероприятие 1.6.</t>
  </si>
  <si>
    <t>Основное мероприятие 1.7.</t>
  </si>
  <si>
    <t>Мост через р.Малая Кокшага в створе Ленинского проспекта в г.Йошкар-Оле</t>
  </si>
  <si>
    <t>Бюджетные инвестиции в объекты муниципальной собственности</t>
  </si>
  <si>
    <t>Содержание автомобильных дорог и инженерных сооружений городского округа "Город Йошкар-Ола"</t>
  </si>
  <si>
    <t>Содержание уличного освещения городского округа "Город Йошкар-Ола"</t>
  </si>
  <si>
    <t>Озеленение территории городского округа "Город Йошкар-Ола"</t>
  </si>
  <si>
    <t>Строительство, реконструкция и модернизация систем наружного освещения территорий городского округа «Город Йошкар-Ола»</t>
  </si>
  <si>
    <t>Проведение конкурса "Город, в котором мы живем"</t>
  </si>
  <si>
    <t>Проведение культурно- массовых мероприятий, праздников дворов (деревень) на территории ТОС</t>
  </si>
  <si>
    <t>Энергосбережение и повышение энергетической эффективности</t>
  </si>
  <si>
    <t>Основное мероприятие 1.3</t>
  </si>
  <si>
    <t>Основное мероприятие 1.4</t>
  </si>
  <si>
    <t>Основное мероприятие 1.5</t>
  </si>
  <si>
    <t>Основное мероприятие 1.6</t>
  </si>
  <si>
    <t>Основное мероприятие 1.7</t>
  </si>
  <si>
    <t>Развитие музейного дела</t>
  </si>
  <si>
    <t>Развитие библиотечного дела</t>
  </si>
  <si>
    <t>Культурно-досуговое обслуживание населения</t>
  </si>
  <si>
    <t>Обеспечение условий для массового отдыха жителей городского округа и организация обустройства мест массового отдыха населения (развитие парков)</t>
  </si>
  <si>
    <t>Услуга по реализации дополнительных образовательных программ</t>
  </si>
  <si>
    <t>Развитие и укрепление материально-технической базы учреждений культуры и искусства</t>
  </si>
  <si>
    <t>Развитие средств массовой информации</t>
  </si>
  <si>
    <t>Основное мероприятие 1.8</t>
  </si>
  <si>
    <t>Обеспечение мероприятий по капитальному ремонту многоквартирных домов</t>
  </si>
  <si>
    <t>Капитальный ремонт общежитий и  муниципального жилищного фонда</t>
  </si>
  <si>
    <t>Затраты на проведение экспертизы по признанию жилых помещений непригодными для проживания</t>
  </si>
  <si>
    <t>Субсидирование банковской процентной ставки по кредитам на приобретение жилья</t>
  </si>
  <si>
    <t>Обеспечение мероприятий по переселению граждан из аварийного жилого фонда</t>
  </si>
  <si>
    <t>бюджет городского округа «Город Йошкар-Ола»(софинансирование)</t>
  </si>
  <si>
    <t>федеральный бюджет (Фонд содействия реформированию ЖКХ)</t>
  </si>
  <si>
    <t>Основное мероприятие 1.9</t>
  </si>
  <si>
    <t>Основное мероприятие 1.10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</si>
  <si>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</si>
  <si>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республиканский бюджет Республики Марий Эл</t>
  </si>
  <si>
    <t>федеральный бюджет (Средства Фонда содействия реформированию ЖКХ)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</si>
  <si>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</si>
  <si>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</si>
  <si>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Основное мероприятие 2.2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</si>
  <si>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</si>
  <si>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Основное мероприятие 1.11</t>
  </si>
  <si>
    <t>Основное мероприятие 1.12</t>
  </si>
  <si>
    <t>Капитальные вложения в строительство и ремонт объектов коммунальной инфраструктуры</t>
  </si>
  <si>
    <t>Капитальный ремонт  и ремонт дворовых территорий городского округа "Город Йошкар-Ола"</t>
  </si>
  <si>
    <t>Содержание дворовых территорий городского округа "Город Йошкар-Ола"</t>
  </si>
  <si>
    <t>Мероприятие по украшению территории городского округа "Город Йошкар-Ола"</t>
  </si>
  <si>
    <t>Содержание мест захоронения городского округа "Город Йошкар-Ола"</t>
  </si>
  <si>
    <t>Проведение конкурса "Лучшее территориальное общественное самоуправление городского округа "Город Йошкар-Ола"</t>
  </si>
  <si>
    <t>Проведение спортивных мероприятий на территории ТОС</t>
  </si>
  <si>
    <t>Поощрение представителей и актива ТОС за установленные показатели в работе</t>
  </si>
  <si>
    <t>Реализация государственных полномочий по поставке на учет граждан, переезжающих из районов Крайнего Севера</t>
  </si>
  <si>
    <t>Прочие мероприятия: содержание фонтанов городского округа "Город Йошкар-Ола" , отлов бродячих животных и иные</t>
  </si>
  <si>
    <t>Строительство Воскресенского парка на участке от ул.Воинов Интернационалистов до ул. Водопроводной</t>
  </si>
  <si>
    <t>Строительство жилья и реконструкция помещений под жилые помещения</t>
  </si>
  <si>
    <t xml:space="preserve">Развитие дополнительного образования в городском округе «Город Йошкар-Ола» </t>
  </si>
  <si>
    <t>Профилактика асоциального поведения, наркомании, алкоголизма, табакокурения среди несовершеннолетних</t>
  </si>
  <si>
    <t>Основное мероприятие 4.3</t>
  </si>
  <si>
    <t>Основное мероприятие 4.4</t>
  </si>
  <si>
    <t>Работа с талантливой молодежью. Поддержка молодежных общественных организаций и объединений</t>
  </si>
  <si>
    <t>Основное мероприятие 5.2</t>
  </si>
  <si>
    <t>Предоставление дополнительной социальной выплаты при рождении (усыновлении) одного ребенка</t>
  </si>
  <si>
    <t>Основное мероприятие 4.2</t>
  </si>
  <si>
    <t>Муниципальные программы городского округа 
"Город Йошкар-Ола"</t>
  </si>
  <si>
    <t>Муниципальная программа городского округа "Город Йошкар-Ола" "Формирование эффективной системы муниципальной власти на 2014-2018 годы"</t>
  </si>
  <si>
    <t>Мероприятие 4.8</t>
  </si>
  <si>
    <t>Мероприятие 4.9</t>
  </si>
  <si>
    <t>Взносы городского округа "Город Йошкар-Ола" в уставный фонд МУП "Город"</t>
  </si>
  <si>
    <t>Взносы городского округа "город Йошкар-Ола" в уставный фонд МП "Троллейбусный транспорт"</t>
  </si>
  <si>
    <t xml:space="preserve">Федеральный бюджет </t>
  </si>
  <si>
    <t>Основное мероприятие 3.3.</t>
  </si>
  <si>
    <t>Основное мероприятие 3.4.</t>
  </si>
  <si>
    <t>Основное мероприятие 3.5.</t>
  </si>
  <si>
    <t>Основное мероприятие 3.6.</t>
  </si>
  <si>
    <t>Основное мероприятие 3.7.</t>
  </si>
  <si>
    <t>Основное мероприятие 4.1.</t>
  </si>
  <si>
    <t>Основное мероприятие 5.1.</t>
  </si>
  <si>
    <t>Основное мероприятие 5.2.</t>
  </si>
  <si>
    <t>Основное мероприятие 5.3.</t>
  </si>
  <si>
    <t>Основное мероприятие 5.4.</t>
  </si>
  <si>
    <t>Основное мероприятие 5.5.</t>
  </si>
  <si>
    <t>Основное мероприятие 6.1.</t>
  </si>
  <si>
    <t>Разработка схем водоснабжения (горячего и  холодного), водоотведения</t>
  </si>
  <si>
    <t>республиканский бюджет</t>
  </si>
  <si>
    <t>в тыс. руб.</t>
  </si>
  <si>
    <t xml:space="preserve"> </t>
  </si>
  <si>
    <t xml:space="preserve">Подпрограмма  «Обеспечение реализации муниципальной программы                                                                                                                                                  городского округа  «Город Йошкар-Ола «Управление муниципальным имуществом" </t>
  </si>
  <si>
    <t>Инвентаризация, оценка, межевание земельных участков, проектно-геодезические работы, услуги нотариуса, судебные  издержки. Ведение земельно-кадастровых работ книг, участие в разрешении земельных споров в пределах компетенции управления с выездом в судебные органы</t>
  </si>
  <si>
    <t xml:space="preserve"> Подпрограмма  № 3</t>
  </si>
  <si>
    <t xml:space="preserve">  </t>
  </si>
  <si>
    <t xml:space="preserve">ответственный исполнитель                  О Т Д Е Л    П Р Е Д П Р И Н И М А Т Е Л Ь С Т В А </t>
  </si>
  <si>
    <t>Муниципальная программа "Развитие малого и среднего предпринимательства в городском округе "Город Йошкар-Ола" на 2015-2019 годы"</t>
  </si>
  <si>
    <t>Основное мероприятие 1.8.</t>
  </si>
  <si>
    <t>Проектоно-сметная документация</t>
  </si>
  <si>
    <t>Ливневая канализация и очестные сооружения</t>
  </si>
  <si>
    <t>бюджет городского округа «Город Йошкар-Ола» (на излишне предоставленную площадь)</t>
  </si>
  <si>
    <t>Основное мероприятие 1.13</t>
  </si>
  <si>
    <t>Основное мероприятие 1.14</t>
  </si>
  <si>
    <t>Мероприятие в области жилищного хозяйства</t>
  </si>
  <si>
    <t>Проектоно-сметная документация на планировку территории и межевания</t>
  </si>
  <si>
    <t xml:space="preserve">Реконструкция объектов коммунальной инфраструктуры </t>
  </si>
  <si>
    <t>Компенсация выпадающих доходов юридическим и физическим лицам, оказывающим банные услуги отдельным категориям граждан</t>
  </si>
  <si>
    <t>Социальные выплаты на возмещение части процентной ставки по кредитам, привлекаемым гражданами на водоснабжение индивидуального жилья от централизованных  децентрализованных источников воды</t>
  </si>
  <si>
    <t>Разработка проектов планировки и проектно-изыскательские работы</t>
  </si>
  <si>
    <t>Осуществление контроля за использованием бюджетных средств</t>
  </si>
  <si>
    <t>Проведение оценки показателей эффективности деятельности и качества финансового менеджмента</t>
  </si>
  <si>
    <t>Приобретение специальных и технических средств, способствующих обеспечению общественной безопасности, в том числе систем и приборов аудио-видеофиксации и прочих. (Приобретение системы видеонаблюдения)</t>
  </si>
  <si>
    <t xml:space="preserve">Обеспечение деятельности народных дружин городского округа «Город Йошкар-Ола» </t>
  </si>
  <si>
    <t>Приобретение специальных и технических средств, способствующих обеспечению общественной безопасности, в том числе систем и приборов аудио-видеофиксации и прочих. (Приобретение видеорегистраторов)</t>
  </si>
  <si>
    <t>Материально-техническое обеспечение для улечшения условий, обеспечивающих профилактику правонарушений. Изготовление агитации в общественных местах граждан при совершении в отношении них преступлений.</t>
  </si>
  <si>
    <t>Основное мероприятие 2.3</t>
  </si>
  <si>
    <t>Основное мероприятие 2.4</t>
  </si>
  <si>
    <t>Основное мероприятие 2.5</t>
  </si>
  <si>
    <t>Основное мероприятие 2.6</t>
  </si>
  <si>
    <t>Основное мероприятие 2.7</t>
  </si>
  <si>
    <t>Основное мероприятие 2.8</t>
  </si>
  <si>
    <t xml:space="preserve">Материально-техническое обеспечение для улучшения условий, обеспечивающих комфортное и безопасное осуществление дорожного движения на территории городского округа «Город Йошкар-Ола». </t>
  </si>
  <si>
    <t>Приобретение оборудования и мебели для оснащения профильного кадетского класса ГИБДД на базе МОУ "СОШ № 23 г.Йошкар-Олы"</t>
  </si>
  <si>
    <t>Проведение мероприятия "Школа безопасности"</t>
  </si>
  <si>
    <t>Проведение мероприятия "Безопасное колесо"</t>
  </si>
  <si>
    <t>Приобретение оборудования автогородка, монтаж оборудовнаия, асфальтирование в пределах земельного участка МОУ "СОШ № 23 г.Йошкар-Олы"</t>
  </si>
  <si>
    <t>Текуий ремонт помещений МОУ "СОШ № 23 г.Йошкар-Олы"</t>
  </si>
  <si>
    <t>Проведение мероприятий: " Трехглазый великан", "Все правила на свете должны их знать все дети", "В гостях у Светофора"</t>
  </si>
  <si>
    <t>Техническое обслуживание имущества казны, техническое обслуживание антипожарной сигнализации и системы  оповещения, выполнение иных работ, услуг по обслуживанию и содержанию имущества, находящегося в собственности городского округа «Город Йошкар-Ола», судебные расходы, транспортный налог</t>
  </si>
  <si>
    <t>Аудиторские услуги</t>
  </si>
  <si>
    <t>Внедрение эффективных технологий и современных методов кадровой работы, направленных на повышение профессиональной компетенции, мотивации муниципальных служащих к исполнению должностных обязанностей на высоком профессиональном уровне, внедрение информационных кадровых систем и технологий (в т.ч. проведений конкурса "Лучший муниципальный служащий")</t>
  </si>
  <si>
    <t>Организация дополнительного профессионального образования муниципальных служащих, внутриорганизационного обучений муниципальных служащих</t>
  </si>
  <si>
    <t>Организация изготовления и размещения социальной рекламы антикоррупционной направленности</t>
  </si>
  <si>
    <t>Предупреждение чрезвычайных экологических ситуаций и ликвидация последствий</t>
  </si>
  <si>
    <t>Организация и проведение мероприятий по рекультивации нарушенных земель</t>
  </si>
  <si>
    <t>Организация и провдение мероприятий по ликвидации самовольных свалок на территории города</t>
  </si>
  <si>
    <t>Внедрение и организация селективного сбора отходов на территории города</t>
  </si>
  <si>
    <t xml:space="preserve"> Проведение инвентаризации и мониторинга зеленых насаждений на территории города</t>
  </si>
  <si>
    <t>Реконструкция существующих и организация новых озелененных территориий общего и ограниченного пользования с разработков проектов</t>
  </si>
  <si>
    <t xml:space="preserve">Организация и обустройство экологических маршрутов и троп на территории «Сосновая роща» и «Дубовая роща" </t>
  </si>
  <si>
    <t>Основное мероприятие 3.8.</t>
  </si>
  <si>
    <t>Организация мониторинга состояния атмосферного воздуха на территории городского округа "Город Йошкар-Ола"</t>
  </si>
  <si>
    <t>Основное мероприятие 3.9.</t>
  </si>
  <si>
    <t>Основное мероприятие 3.10.</t>
  </si>
  <si>
    <t>Мероприятия по соблюдению режима использования и санитарной очистке водоохранных зон и прибрежных защитных полос водных объектов города</t>
  </si>
  <si>
    <t>Организация и проведение городских экологических олимпиад и конференций школьников</t>
  </si>
  <si>
    <t>Основное мероприятие 3.11.</t>
  </si>
  <si>
    <t>Основное мероприятие 3.12.</t>
  </si>
  <si>
    <t>Проведение Дней защиты от экологической опасности (организация экологических мероприятий: конкурсов , акций и тп.)</t>
  </si>
  <si>
    <t>Создание средств  наглядной агитации по охране окружающей среды и экологической пропаганде городского населения</t>
  </si>
  <si>
    <t xml:space="preserve">Совершенствование организации питания в муниципальных общеобразовательных учреждениях городского округа «Город Йошкар-Ола» </t>
  </si>
  <si>
    <t>Профориентация. Вовлечение молодежи в предпринимательскую деятельность</t>
  </si>
  <si>
    <t>ответственный исполнитель    УПРАВЛЕНИЕ АРХИТЕКТУРЫ И ГРАДОСТРОИТЕЛЬСТВА</t>
  </si>
  <si>
    <t>РЕАЛИЗАЦИЯ МУНИЦИПАЛЬНЫХ ПРОГРАММ В ГОРОДСКОМ ОКРУГЕ "ГОРОД ЙОШКАР-ОЛА" за 9 месяцев 2015  ГОДА</t>
  </si>
  <si>
    <t>Фактические расходы (кассовые расходы источников ресурсного обеспечения) за 9 месяцев 2015 г.</t>
  </si>
  <si>
    <t>Уплата взносов  на капитальный ремонт общего имущества в многоквартирном доме собственникам жилого помещения многоквартирного дома</t>
  </si>
  <si>
    <t>Всего</t>
  </si>
  <si>
    <t xml:space="preserve">Ливневая канализация </t>
  </si>
  <si>
    <t>Основное мероприятие 1.9.</t>
  </si>
  <si>
    <t>Основное мероприятие 1.10.</t>
  </si>
  <si>
    <t>Основное мероприятие 1.11.</t>
  </si>
  <si>
    <t>Проведение игры "Зарница"</t>
  </si>
  <si>
    <t>Проведение мероприятия "Как жить в ладу с собой и миром"</t>
  </si>
  <si>
    <t>Проведение зимнего этапа Спартакиады допризывной молодежи города Йошкар-Олы</t>
  </si>
  <si>
    <t>Проведение турнира по регби, посвященного Дню защитника отечества</t>
  </si>
  <si>
    <t>Обеспечение охраны территорий городского округа «Город Йошкар-Ола». Принятие актов, договоров, соглашений на охрану общественного порядка, профилактику правонарушений.</t>
  </si>
  <si>
    <t>Изготовление и распространение светоотражающих браслетов. Приобретение светоотражателей на карабине с фонариком</t>
  </si>
  <si>
    <t>Мероприятие 4.10</t>
  </si>
  <si>
    <t>Взносы городского округа "город Йошкар-Ола" в уставный фонд МУП "Водоканал"</t>
  </si>
  <si>
    <t xml:space="preserve">Стимулирование роста доходов бюджета городского округа «Город Йошкар-Ола» </t>
  </si>
  <si>
    <t>Осуществление переданных отдельных государственных полномочий Республики Марий Эл по организации и осуществлению деятельности по опеке и попечитеьствув отношении несовершеннолетних в части государственного контроля и надзора в области образования в отношении</t>
  </si>
  <si>
    <t>Основное мероприятие 2.9</t>
  </si>
  <si>
    <t>Проведение мероприятия: " Я и дорога"</t>
  </si>
  <si>
    <t>Приобретение медалей, кубков.</t>
  </si>
  <si>
    <t>Проведение первенства города Йошкар-олы по плаванию среди школьников, спортивно-оздоровительные услуги в бассейне</t>
  </si>
  <si>
    <t>Приобретение светоотражателей на карабине с фонариком</t>
  </si>
  <si>
    <t>Основное мероприятие 2.10</t>
  </si>
  <si>
    <t xml:space="preserve">Развитие общего образовния в городском округе «Город Йошкар-Ола»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</si>
</sst>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gray125">
        <fgColor indexed="22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0" fillId="7" borderId="10" xfId="53" applyFont="1" applyFill="1" applyBorder="1" applyAlignment="1">
      <alignment horizontal="left" vertical="top" wrapText="1"/>
      <protection/>
    </xf>
    <xf numFmtId="0" fontId="20" fillId="5" borderId="10" xfId="53" applyFont="1" applyFill="1" applyBorder="1" applyAlignment="1">
      <alignment horizontal="left" vertical="top" wrapText="1"/>
      <protection/>
    </xf>
    <xf numFmtId="0" fontId="20" fillId="24" borderId="10" xfId="53" applyFont="1" applyFill="1" applyBorder="1" applyAlignment="1">
      <alignment horizontal="left" vertical="top" wrapText="1"/>
      <protection/>
    </xf>
    <xf numFmtId="0" fontId="20" fillId="7" borderId="10" xfId="0" applyFont="1" applyFill="1" applyBorder="1" applyAlignment="1">
      <alignment horizontal="justify" vertical="top" wrapText="1"/>
    </xf>
    <xf numFmtId="0" fontId="20" fillId="5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20" fillId="3" borderId="10" xfId="0" applyFont="1" applyFill="1" applyBorder="1" applyAlignment="1">
      <alignment horizontal="justify" vertical="top" wrapText="1"/>
    </xf>
    <xf numFmtId="0" fontId="20" fillId="7" borderId="10" xfId="0" applyFont="1" applyFill="1" applyBorder="1" applyAlignment="1">
      <alignment vertical="top" wrapText="1"/>
    </xf>
    <xf numFmtId="0" fontId="20" fillId="5" borderId="10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justify" vertical="top" wrapText="1"/>
    </xf>
    <xf numFmtId="0" fontId="21" fillId="7" borderId="10" xfId="0" applyFont="1" applyFill="1" applyBorder="1" applyAlignment="1">
      <alignment horizontal="justify" vertical="top" wrapText="1"/>
    </xf>
    <xf numFmtId="0" fontId="21" fillId="5" borderId="10" xfId="0" applyFont="1" applyFill="1" applyBorder="1" applyAlignment="1">
      <alignment horizontal="justify" vertical="top" wrapText="1"/>
    </xf>
    <xf numFmtId="0" fontId="21" fillId="7" borderId="10" xfId="53" applyFont="1" applyFill="1" applyBorder="1" applyAlignment="1">
      <alignment horizontal="left" vertical="top" wrapText="1"/>
      <protection/>
    </xf>
    <xf numFmtId="0" fontId="21" fillId="24" borderId="10" xfId="53" applyFont="1" applyFill="1" applyBorder="1" applyAlignment="1">
      <alignment horizontal="left" vertical="top" wrapText="1"/>
      <protection/>
    </xf>
    <xf numFmtId="0" fontId="20" fillId="7" borderId="10" xfId="0" applyFont="1" applyFill="1" applyBorder="1" applyAlignment="1">
      <alignment horizontal="left" vertical="top" wrapText="1"/>
    </xf>
    <xf numFmtId="0" fontId="24" fillId="4" borderId="10" xfId="0" applyFont="1" applyFill="1" applyBorder="1" applyAlignment="1">
      <alignment horizontal="left" vertical="center" wrapText="1"/>
    </xf>
    <xf numFmtId="0" fontId="24" fillId="7" borderId="10" xfId="0" applyFont="1" applyFill="1" applyBorder="1" applyAlignment="1">
      <alignment horizontal="left" vertical="center" wrapText="1"/>
    </xf>
    <xf numFmtId="0" fontId="20" fillId="22" borderId="10" xfId="0" applyFont="1" applyFill="1" applyBorder="1" applyAlignment="1">
      <alignment horizontal="justify" vertical="top" wrapText="1"/>
    </xf>
    <xf numFmtId="0" fontId="20" fillId="7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20" fillId="3" borderId="10" xfId="53" applyFont="1" applyFill="1" applyBorder="1" applyAlignment="1">
      <alignment horizontal="left" vertical="top" wrapText="1"/>
      <protection/>
    </xf>
    <xf numFmtId="0" fontId="20" fillId="22" borderId="10" xfId="0" applyFont="1" applyFill="1" applyBorder="1" applyAlignment="1">
      <alignment horizontal="justify" vertical="justify" wrapText="1"/>
    </xf>
    <xf numFmtId="0" fontId="20" fillId="0" borderId="10" xfId="0" applyFont="1" applyFill="1" applyBorder="1" applyAlignment="1">
      <alignment horizontal="justify" vertical="top" wrapText="1"/>
    </xf>
    <xf numFmtId="0" fontId="20" fillId="22" borderId="10" xfId="53" applyFont="1" applyFill="1" applyBorder="1" applyAlignment="1">
      <alignment horizontal="center" vertical="top" wrapText="1"/>
      <protection/>
    </xf>
    <xf numFmtId="0" fontId="21" fillId="24" borderId="10" xfId="0" applyFont="1" applyFill="1" applyBorder="1" applyAlignment="1">
      <alignment horizontal="justify" vertical="top" wrapText="1"/>
    </xf>
    <xf numFmtId="0" fontId="20" fillId="4" borderId="10" xfId="0" applyFont="1" applyFill="1" applyBorder="1" applyAlignment="1">
      <alignment horizontal="left" vertical="top" wrapText="1"/>
    </xf>
    <xf numFmtId="0" fontId="20" fillId="22" borderId="10" xfId="0" applyFont="1" applyFill="1" applyBorder="1" applyAlignment="1">
      <alignment horizontal="left" vertical="top" wrapText="1"/>
    </xf>
    <xf numFmtId="0" fontId="24" fillId="22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0" fillId="4" borderId="10" xfId="53" applyFont="1" applyFill="1" applyBorder="1" applyAlignment="1">
      <alignment horizontal="left" vertical="top" wrapText="1"/>
      <protection/>
    </xf>
    <xf numFmtId="0" fontId="20" fillId="22" borderId="11" xfId="0" applyFont="1" applyFill="1" applyBorder="1" applyAlignment="1">
      <alignment vertical="top" wrapText="1"/>
    </xf>
    <xf numFmtId="0" fontId="20" fillId="4" borderId="11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vertical="top" wrapText="1"/>
    </xf>
    <xf numFmtId="0" fontId="20" fillId="4" borderId="11" xfId="53" applyFont="1" applyFill="1" applyBorder="1" applyAlignment="1">
      <alignment horizontal="center" vertical="top" wrapText="1"/>
      <protection/>
    </xf>
    <xf numFmtId="0" fontId="21" fillId="3" borderId="12" xfId="53" applyFont="1" applyFill="1" applyBorder="1" applyAlignment="1">
      <alignment horizontal="left" vertical="top" wrapText="1"/>
      <protection/>
    </xf>
    <xf numFmtId="0" fontId="20" fillId="22" borderId="11" xfId="53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top" wrapText="1"/>
    </xf>
    <xf numFmtId="172" fontId="20" fillId="4" borderId="10" xfId="0" applyNumberFormat="1" applyFont="1" applyFill="1" applyBorder="1" applyAlignment="1">
      <alignment horizontal="center" vertical="center" wrapText="1"/>
    </xf>
    <xf numFmtId="172" fontId="20" fillId="7" borderId="10" xfId="53" applyNumberFormat="1" applyFont="1" applyFill="1" applyBorder="1" applyAlignment="1">
      <alignment horizontal="center" vertical="center" wrapText="1"/>
      <protection/>
    </xf>
    <xf numFmtId="172" fontId="20" fillId="5" borderId="10" xfId="0" applyNumberFormat="1" applyFont="1" applyFill="1" applyBorder="1" applyAlignment="1">
      <alignment horizontal="center" vertical="center" wrapText="1"/>
    </xf>
    <xf numFmtId="172" fontId="20" fillId="24" borderId="10" xfId="0" applyNumberFormat="1" applyFont="1" applyFill="1" applyBorder="1" applyAlignment="1">
      <alignment horizontal="center" vertical="center" wrapText="1"/>
    </xf>
    <xf numFmtId="172" fontId="20" fillId="3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172" fontId="20" fillId="4" borderId="10" xfId="0" applyNumberFormat="1" applyFont="1" applyFill="1" applyBorder="1" applyAlignment="1">
      <alignment horizontal="center" vertical="justify"/>
    </xf>
    <xf numFmtId="172" fontId="20" fillId="4" borderId="10" xfId="0" applyNumberFormat="1" applyFont="1" applyFill="1" applyBorder="1" applyAlignment="1">
      <alignment horizontal="center"/>
    </xf>
    <xf numFmtId="172" fontId="20" fillId="7" borderId="10" xfId="0" applyNumberFormat="1" applyFont="1" applyFill="1" applyBorder="1" applyAlignment="1">
      <alignment horizontal="center" vertical="justify"/>
    </xf>
    <xf numFmtId="172" fontId="20" fillId="7" borderId="10" xfId="0" applyNumberFormat="1" applyFont="1" applyFill="1" applyBorder="1" applyAlignment="1">
      <alignment horizontal="center" vertical="top"/>
    </xf>
    <xf numFmtId="172" fontId="20" fillId="5" borderId="10" xfId="0" applyNumberFormat="1" applyFont="1" applyFill="1" applyBorder="1" applyAlignment="1">
      <alignment horizontal="center" vertical="justify"/>
    </xf>
    <xf numFmtId="172" fontId="20" fillId="5" borderId="10" xfId="0" applyNumberFormat="1" applyFont="1" applyFill="1" applyBorder="1" applyAlignment="1">
      <alignment horizontal="center"/>
    </xf>
    <xf numFmtId="172" fontId="20" fillId="24" borderId="10" xfId="0" applyNumberFormat="1" applyFont="1" applyFill="1" applyBorder="1" applyAlignment="1">
      <alignment horizontal="center" vertical="justify"/>
    </xf>
    <xf numFmtId="172" fontId="20" fillId="24" borderId="10" xfId="0" applyNumberFormat="1" applyFont="1" applyFill="1" applyBorder="1" applyAlignment="1">
      <alignment horizontal="center"/>
    </xf>
    <xf numFmtId="172" fontId="20" fillId="3" borderId="10" xfId="0" applyNumberFormat="1" applyFont="1" applyFill="1" applyBorder="1" applyAlignment="1">
      <alignment horizontal="center" vertical="justify"/>
    </xf>
    <xf numFmtId="172" fontId="20" fillId="22" borderId="10" xfId="0" applyNumberFormat="1" applyFont="1" applyFill="1" applyBorder="1" applyAlignment="1">
      <alignment horizontal="center" vertical="justify"/>
    </xf>
    <xf numFmtId="172" fontId="20" fillId="22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vertical="top" wrapText="1"/>
      <protection locked="0"/>
    </xf>
    <xf numFmtId="172" fontId="21" fillId="0" borderId="10" xfId="0" applyNumberFormat="1" applyFont="1" applyBorder="1" applyAlignment="1">
      <alignment horizontal="center" vertical="justify"/>
    </xf>
    <xf numFmtId="172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justify" vertical="top" wrapText="1"/>
    </xf>
    <xf numFmtId="172" fontId="21" fillId="0" borderId="10" xfId="0" applyNumberFormat="1" applyFont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 vertical="justify"/>
    </xf>
    <xf numFmtId="172" fontId="20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 applyProtection="1">
      <alignment vertical="justify" wrapText="1"/>
      <protection locked="0"/>
    </xf>
    <xf numFmtId="172" fontId="21" fillId="0" borderId="10" xfId="0" applyNumberFormat="1" applyFont="1" applyFill="1" applyBorder="1" applyAlignment="1">
      <alignment horizontal="center" vertical="justify"/>
    </xf>
    <xf numFmtId="172" fontId="20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justify" vertical="justify" wrapText="1"/>
    </xf>
    <xf numFmtId="172" fontId="21" fillId="0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justify"/>
    </xf>
    <xf numFmtId="0" fontId="21" fillId="0" borderId="10" xfId="0" applyFont="1" applyBorder="1" applyAlignment="1">
      <alignment horizontal="left" vertical="top" wrapText="1"/>
    </xf>
    <xf numFmtId="172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justify" vertical="top" wrapText="1"/>
    </xf>
    <xf numFmtId="172" fontId="21" fillId="0" borderId="10" xfId="0" applyNumberFormat="1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justify" wrapText="1"/>
    </xf>
    <xf numFmtId="172" fontId="21" fillId="0" borderId="10" xfId="0" applyNumberFormat="1" applyFont="1" applyBorder="1" applyAlignment="1">
      <alignment horizontal="center" vertical="justify" wrapText="1"/>
    </xf>
    <xf numFmtId="0" fontId="21" fillId="0" borderId="10" xfId="0" applyFont="1" applyBorder="1" applyAlignment="1">
      <alignment wrapText="1"/>
    </xf>
    <xf numFmtId="172" fontId="20" fillId="4" borderId="11" xfId="0" applyNumberFormat="1" applyFont="1" applyFill="1" applyBorder="1" applyAlignment="1">
      <alignment horizontal="center" vertical="center" wrapText="1"/>
    </xf>
    <xf numFmtId="172" fontId="20" fillId="4" borderId="13" xfId="0" applyNumberFormat="1" applyFont="1" applyFill="1" applyBorder="1" applyAlignment="1">
      <alignment horizontal="center" vertical="center" wrapText="1"/>
    </xf>
    <xf numFmtId="172" fontId="21" fillId="7" borderId="10" xfId="0" applyNumberFormat="1" applyFont="1" applyFill="1" applyBorder="1" applyAlignment="1">
      <alignment horizontal="center" vertical="center" wrapText="1"/>
    </xf>
    <xf numFmtId="172" fontId="21" fillId="7" borderId="14" xfId="0" applyNumberFormat="1" applyFont="1" applyFill="1" applyBorder="1" applyAlignment="1">
      <alignment horizontal="center" vertical="center" wrapText="1"/>
    </xf>
    <xf numFmtId="172" fontId="21" fillId="5" borderId="10" xfId="0" applyNumberFormat="1" applyFont="1" applyFill="1" applyBorder="1" applyAlignment="1">
      <alignment horizontal="center" vertical="center" wrapText="1"/>
    </xf>
    <xf numFmtId="172" fontId="21" fillId="5" borderId="14" xfId="0" applyNumberFormat="1" applyFont="1" applyFill="1" applyBorder="1" applyAlignment="1">
      <alignment horizontal="center" vertical="center" wrapText="1"/>
    </xf>
    <xf numFmtId="172" fontId="21" fillId="24" borderId="12" xfId="0" applyNumberFormat="1" applyFont="1" applyFill="1" applyBorder="1" applyAlignment="1">
      <alignment horizontal="center" vertical="center" wrapText="1"/>
    </xf>
    <xf numFmtId="172" fontId="21" fillId="24" borderId="15" xfId="0" applyNumberFormat="1" applyFont="1" applyFill="1" applyBorder="1" applyAlignment="1">
      <alignment horizontal="center" vertical="center" wrapText="1"/>
    </xf>
    <xf numFmtId="172" fontId="20" fillId="22" borderId="11" xfId="0" applyNumberFormat="1" applyFont="1" applyFill="1" applyBorder="1" applyAlignment="1">
      <alignment horizontal="center" vertical="center" wrapText="1"/>
    </xf>
    <xf numFmtId="172" fontId="20" fillId="22" borderId="13" xfId="0" applyNumberFormat="1" applyFont="1" applyFill="1" applyBorder="1" applyAlignment="1">
      <alignment horizontal="center" vertical="center" wrapText="1"/>
    </xf>
    <xf numFmtId="172" fontId="21" fillId="0" borderId="14" xfId="0" applyNumberFormat="1" applyFont="1" applyBorder="1" applyAlignment="1">
      <alignment horizontal="center" vertical="center" wrapText="1"/>
    </xf>
    <xf numFmtId="172" fontId="21" fillId="0" borderId="12" xfId="0" applyNumberFormat="1" applyFont="1" applyBorder="1" applyAlignment="1">
      <alignment horizontal="center" vertical="center" wrapText="1"/>
    </xf>
    <xf numFmtId="172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justify" vertical="top" wrapText="1"/>
    </xf>
    <xf numFmtId="172" fontId="21" fillId="0" borderId="16" xfId="0" applyNumberFormat="1" applyFont="1" applyBorder="1" applyAlignment="1">
      <alignment horizontal="center" vertical="center" wrapText="1"/>
    </xf>
    <xf numFmtId="172" fontId="21" fillId="0" borderId="16" xfId="0" applyNumberFormat="1" applyFont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44" fontId="21" fillId="0" borderId="10" xfId="43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justify" vertical="top" wrapText="1"/>
    </xf>
    <xf numFmtId="172" fontId="21" fillId="0" borderId="17" xfId="0" applyNumberFormat="1" applyFont="1" applyBorder="1" applyAlignment="1">
      <alignment horizontal="center" vertical="center" wrapText="1"/>
    </xf>
    <xf numFmtId="172" fontId="21" fillId="0" borderId="17" xfId="0" applyNumberFormat="1" applyFont="1" applyBorder="1" applyAlignment="1">
      <alignment horizontal="center" vertical="center"/>
    </xf>
    <xf numFmtId="172" fontId="21" fillId="0" borderId="14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top" wrapText="1"/>
    </xf>
    <xf numFmtId="0" fontId="21" fillId="0" borderId="10" xfId="0" applyFont="1" applyBorder="1" applyAlignment="1">
      <alignment vertical="center" wrapText="1"/>
    </xf>
    <xf numFmtId="172" fontId="20" fillId="22" borderId="10" xfId="0" applyNumberFormat="1" applyFont="1" applyFill="1" applyBorder="1" applyAlignment="1">
      <alignment horizontal="center" vertical="justify" wrapText="1"/>
    </xf>
    <xf numFmtId="0" fontId="21" fillId="0" borderId="10" xfId="53" applyFont="1" applyFill="1" applyBorder="1" applyAlignment="1">
      <alignment horizontal="left" vertical="center" wrapText="1"/>
      <protection/>
    </xf>
    <xf numFmtId="172" fontId="21" fillId="0" borderId="10" xfId="0" applyNumberFormat="1" applyFont="1" applyBorder="1" applyAlignment="1">
      <alignment horizontal="center" vertical="top" wrapText="1"/>
    </xf>
    <xf numFmtId="172" fontId="20" fillId="22" borderId="10" xfId="0" applyNumberFormat="1" applyFont="1" applyFill="1" applyBorder="1" applyAlignment="1">
      <alignment horizontal="center" vertical="top" wrapText="1"/>
    </xf>
    <xf numFmtId="0" fontId="21" fillId="0" borderId="10" xfId="53" applyFont="1" applyFill="1" applyBorder="1" applyAlignment="1">
      <alignment horizontal="left" vertical="top" wrapText="1"/>
      <protection/>
    </xf>
    <xf numFmtId="172" fontId="21" fillId="0" borderId="10" xfId="0" applyNumberFormat="1" applyFont="1" applyFill="1" applyBorder="1" applyAlignment="1">
      <alignment horizontal="center" vertical="justify" wrapText="1"/>
    </xf>
    <xf numFmtId="0" fontId="21" fillId="0" borderId="10" xfId="0" applyFont="1" applyBorder="1" applyAlignment="1">
      <alignment vertical="top"/>
    </xf>
    <xf numFmtId="172" fontId="21" fillId="7" borderId="10" xfId="0" applyNumberFormat="1" applyFont="1" applyFill="1" applyBorder="1" applyAlignment="1">
      <alignment horizontal="center" vertical="justify"/>
    </xf>
    <xf numFmtId="172" fontId="21" fillId="7" borderId="10" xfId="0" applyNumberFormat="1" applyFont="1" applyFill="1" applyBorder="1" applyAlignment="1">
      <alignment horizontal="center"/>
    </xf>
    <xf numFmtId="172" fontId="21" fillId="5" borderId="10" xfId="0" applyNumberFormat="1" applyFont="1" applyFill="1" applyBorder="1" applyAlignment="1">
      <alignment horizontal="center" vertical="justify"/>
    </xf>
    <xf numFmtId="172" fontId="21" fillId="5" borderId="10" xfId="0" applyNumberFormat="1" applyFont="1" applyFill="1" applyBorder="1" applyAlignment="1">
      <alignment horizontal="center"/>
    </xf>
    <xf numFmtId="172" fontId="21" fillId="24" borderId="10" xfId="0" applyNumberFormat="1" applyFont="1" applyFill="1" applyBorder="1" applyAlignment="1">
      <alignment horizontal="center" vertical="justify"/>
    </xf>
    <xf numFmtId="172" fontId="21" fillId="24" borderId="10" xfId="0" applyNumberFormat="1" applyFont="1" applyFill="1" applyBorder="1" applyAlignment="1">
      <alignment horizontal="center"/>
    </xf>
    <xf numFmtId="172" fontId="21" fillId="3" borderId="10" xfId="0" applyNumberFormat="1" applyFont="1" applyFill="1" applyBorder="1" applyAlignment="1">
      <alignment horizontal="center" vertical="justify"/>
    </xf>
    <xf numFmtId="172" fontId="21" fillId="3" borderId="10" xfId="0" applyNumberFormat="1" applyFont="1" applyFill="1" applyBorder="1" applyAlignment="1">
      <alignment horizontal="center"/>
    </xf>
    <xf numFmtId="172" fontId="20" fillId="4" borderId="10" xfId="0" applyNumberFormat="1" applyFont="1" applyFill="1" applyBorder="1" applyAlignment="1">
      <alignment horizontal="center" vertical="justify" wrapText="1"/>
    </xf>
    <xf numFmtId="172" fontId="21" fillId="7" borderId="10" xfId="0" applyNumberFormat="1" applyFont="1" applyFill="1" applyBorder="1" applyAlignment="1">
      <alignment horizontal="center" vertical="justify" wrapText="1"/>
    </xf>
    <xf numFmtId="172" fontId="21" fillId="7" borderId="10" xfId="0" applyNumberFormat="1" applyFont="1" applyFill="1" applyBorder="1" applyAlignment="1">
      <alignment horizontal="center" vertical="top"/>
    </xf>
    <xf numFmtId="172" fontId="21" fillId="5" borderId="10" xfId="0" applyNumberFormat="1" applyFont="1" applyFill="1" applyBorder="1" applyAlignment="1">
      <alignment horizontal="center" vertical="justify" wrapText="1"/>
    </xf>
    <xf numFmtId="172" fontId="21" fillId="24" borderId="10" xfId="0" applyNumberFormat="1" applyFont="1" applyFill="1" applyBorder="1" applyAlignment="1">
      <alignment horizontal="center" vertical="justify" wrapText="1"/>
    </xf>
    <xf numFmtId="172" fontId="20" fillId="4" borderId="11" xfId="53" applyNumberFormat="1" applyFont="1" applyFill="1" applyBorder="1" applyAlignment="1">
      <alignment horizontal="center" vertical="center" wrapText="1"/>
      <protection/>
    </xf>
    <xf numFmtId="172" fontId="21" fillId="24" borderId="10" xfId="0" applyNumberFormat="1" applyFont="1" applyFill="1" applyBorder="1" applyAlignment="1">
      <alignment horizontal="center" vertical="center" wrapText="1"/>
    </xf>
    <xf numFmtId="172" fontId="21" fillId="3" borderId="12" xfId="0" applyNumberFormat="1" applyFont="1" applyFill="1" applyBorder="1" applyAlignment="1">
      <alignment horizontal="center" vertical="center" wrapText="1"/>
    </xf>
    <xf numFmtId="172" fontId="21" fillId="3" borderId="15" xfId="0" applyNumberFormat="1" applyFont="1" applyFill="1" applyBorder="1" applyAlignment="1">
      <alignment horizontal="center" vertical="center"/>
    </xf>
    <xf numFmtId="0" fontId="21" fillId="0" borderId="12" xfId="53" applyFont="1" applyFill="1" applyBorder="1" applyAlignment="1">
      <alignment horizontal="left" vertical="center" wrapText="1"/>
      <protection/>
    </xf>
    <xf numFmtId="172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172" fontId="20" fillId="22" borderId="10" xfId="0" applyNumberFormat="1" applyFont="1" applyFill="1" applyBorder="1" applyAlignment="1">
      <alignment horizontal="center" vertical="center" wrapText="1"/>
    </xf>
    <xf numFmtId="0" fontId="21" fillId="26" borderId="10" xfId="53" applyFont="1" applyFill="1" applyBorder="1" applyAlignment="1">
      <alignment horizontal="left" vertical="top" wrapText="1"/>
      <protection/>
    </xf>
    <xf numFmtId="172" fontId="20" fillId="7" borderId="10" xfId="0" applyNumberFormat="1" applyFont="1" applyFill="1" applyBorder="1" applyAlignment="1">
      <alignment horizontal="center" vertical="justify" wrapText="1"/>
    </xf>
    <xf numFmtId="0" fontId="20" fillId="22" borderId="10" xfId="0" applyFont="1" applyFill="1" applyBorder="1" applyAlignment="1">
      <alignment horizontal="center" vertical="justify" wrapText="1"/>
    </xf>
    <xf numFmtId="0" fontId="21" fillId="0" borderId="10" xfId="0" applyFont="1" applyBorder="1" applyAlignment="1">
      <alignment horizontal="left" vertical="justify" wrapText="1"/>
    </xf>
    <xf numFmtId="0" fontId="21" fillId="0" borderId="10" xfId="0" applyFont="1" applyBorder="1" applyAlignment="1">
      <alignment vertical="justify" wrapText="1"/>
    </xf>
    <xf numFmtId="0" fontId="21" fillId="0" borderId="10" xfId="0" applyFont="1" applyFill="1" applyBorder="1" applyAlignment="1">
      <alignment horizontal="left" vertical="justify" wrapText="1"/>
    </xf>
    <xf numFmtId="0" fontId="21" fillId="0" borderId="17" xfId="0" applyFont="1" applyBorder="1" applyAlignment="1">
      <alignment horizontal="left" vertical="justify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justify" wrapText="1"/>
    </xf>
    <xf numFmtId="0" fontId="21" fillId="0" borderId="10" xfId="0" applyFont="1" applyBorder="1" applyAlignment="1">
      <alignment horizontal="justify" vertical="justify" wrapText="1"/>
    </xf>
    <xf numFmtId="172" fontId="20" fillId="22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justify" wrapText="1"/>
    </xf>
    <xf numFmtId="172" fontId="24" fillId="4" borderId="10" xfId="0" applyNumberFormat="1" applyFont="1" applyFill="1" applyBorder="1" applyAlignment="1">
      <alignment horizontal="center" vertical="center" wrapText="1"/>
    </xf>
    <xf numFmtId="172" fontId="26" fillId="7" borderId="10" xfId="0" applyNumberFormat="1" applyFont="1" applyFill="1" applyBorder="1" applyAlignment="1">
      <alignment horizontal="center" vertical="center" wrapText="1"/>
    </xf>
    <xf numFmtId="172" fontId="24" fillId="22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72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top"/>
    </xf>
    <xf numFmtId="172" fontId="24" fillId="22" borderId="10" xfId="0" applyNumberFormat="1" applyFont="1" applyFill="1" applyBorder="1" applyAlignment="1">
      <alignment horizontal="center" vertical="justify" wrapText="1"/>
    </xf>
    <xf numFmtId="0" fontId="26" fillId="0" borderId="10" xfId="0" applyFont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0" fillId="25" borderId="10" xfId="0" applyFont="1" applyFill="1" applyBorder="1" applyAlignment="1">
      <alignment vertical="top" wrapText="1"/>
    </xf>
    <xf numFmtId="0" fontId="20" fillId="25" borderId="12" xfId="0" applyFont="1" applyFill="1" applyBorder="1" applyAlignment="1">
      <alignment vertical="top" wrapText="1"/>
    </xf>
    <xf numFmtId="0" fontId="20" fillId="25" borderId="19" xfId="0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vertical="top" wrapText="1"/>
    </xf>
    <xf numFmtId="0" fontId="21" fillId="25" borderId="10" xfId="0" applyFont="1" applyFill="1" applyBorder="1" applyAlignment="1">
      <alignment horizontal="left" vertical="top" wrapText="1"/>
    </xf>
    <xf numFmtId="0" fontId="20" fillId="25" borderId="22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0" fontId="20" fillId="25" borderId="10" xfId="53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0" fillId="25" borderId="10" xfId="0" applyFont="1" applyFill="1" applyBorder="1" applyAlignment="1">
      <alignment horizontal="left"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0" fillId="25" borderId="10" xfId="0" applyFont="1" applyFill="1" applyBorder="1" applyAlignment="1">
      <alignment/>
    </xf>
    <xf numFmtId="0" fontId="20" fillId="25" borderId="10" xfId="0" applyFont="1" applyFill="1" applyBorder="1" applyAlignment="1">
      <alignment vertical="justify" wrapText="1"/>
    </xf>
    <xf numFmtId="0" fontId="20" fillId="25" borderId="10" xfId="0" applyFont="1" applyFill="1" applyBorder="1" applyAlignment="1">
      <alignment horizontal="justify" vertical="top" wrapText="1"/>
    </xf>
    <xf numFmtId="0" fontId="20" fillId="25" borderId="10" xfId="0" applyFont="1" applyFill="1" applyBorder="1" applyAlignment="1">
      <alignment horizontal="center" vertical="top" wrapText="1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vertical="top" wrapText="1"/>
    </xf>
    <xf numFmtId="0" fontId="20" fillId="25" borderId="10" xfId="53" applyFont="1" applyFill="1" applyBorder="1" applyAlignment="1">
      <alignment horizontal="left" vertical="center" wrapText="1"/>
      <protection/>
    </xf>
    <xf numFmtId="0" fontId="20" fillId="25" borderId="10" xfId="53" applyFont="1" applyFill="1" applyBorder="1" applyAlignment="1">
      <alignment horizontal="center" vertical="top" wrapText="1"/>
      <protection/>
    </xf>
    <xf numFmtId="0" fontId="21" fillId="25" borderId="10" xfId="0" applyFont="1" applyFill="1" applyBorder="1" applyAlignment="1">
      <alignment horizontal="center" vertical="top" wrapText="1"/>
    </xf>
    <xf numFmtId="0" fontId="20" fillId="25" borderId="10" xfId="53" applyFont="1" applyFill="1" applyBorder="1" applyAlignment="1">
      <alignment horizontal="left" vertical="top" wrapText="1"/>
      <protection/>
    </xf>
    <xf numFmtId="0" fontId="21" fillId="0" borderId="16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justify" vertical="justify" wrapText="1"/>
    </xf>
    <xf numFmtId="0" fontId="21" fillId="0" borderId="10" xfId="0" applyFont="1" applyBorder="1" applyAlignment="1">
      <alignment horizontal="center" vertical="top" wrapText="1"/>
    </xf>
    <xf numFmtId="0" fontId="20" fillId="25" borderId="11" xfId="53" applyFont="1" applyFill="1" applyBorder="1" applyAlignment="1">
      <alignment vertical="top" wrapText="1"/>
      <protection/>
    </xf>
    <xf numFmtId="0" fontId="21" fillId="0" borderId="16" xfId="0" applyFont="1" applyBorder="1" applyAlignment="1">
      <alignment horizontal="center" vertical="top" wrapText="1"/>
    </xf>
    <xf numFmtId="0" fontId="20" fillId="25" borderId="19" xfId="53" applyFont="1" applyFill="1" applyBorder="1" applyAlignment="1">
      <alignment horizontal="center" vertical="center" wrapText="1"/>
      <protection/>
    </xf>
    <xf numFmtId="0" fontId="20" fillId="25" borderId="20" xfId="53" applyFont="1" applyFill="1" applyBorder="1" applyAlignment="1">
      <alignment horizontal="center" vertical="center" wrapText="1"/>
      <protection/>
    </xf>
    <xf numFmtId="0" fontId="20" fillId="25" borderId="25" xfId="53" applyFont="1" applyFill="1" applyBorder="1" applyAlignment="1">
      <alignment horizontal="center" vertical="center" wrapText="1"/>
      <protection/>
    </xf>
    <xf numFmtId="0" fontId="20" fillId="25" borderId="26" xfId="53" applyFont="1" applyFill="1" applyBorder="1" applyAlignment="1">
      <alignment horizontal="center" vertical="center" wrapText="1"/>
      <protection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top"/>
    </xf>
    <xf numFmtId="0" fontId="20" fillId="22" borderId="10" xfId="53" applyFont="1" applyFill="1" applyBorder="1" applyAlignment="1">
      <alignment horizontal="center" vertical="justify" wrapText="1"/>
      <protection/>
    </xf>
    <xf numFmtId="0" fontId="20" fillId="25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0" fillId="25" borderId="17" xfId="0" applyFont="1" applyFill="1" applyBorder="1" applyAlignment="1">
      <alignment horizontal="center" wrapText="1"/>
    </xf>
    <xf numFmtId="0" fontId="20" fillId="25" borderId="18" xfId="0" applyFont="1" applyFill="1" applyBorder="1" applyAlignment="1">
      <alignment horizontal="center" wrapText="1"/>
    </xf>
    <xf numFmtId="0" fontId="20" fillId="25" borderId="16" xfId="0" applyFont="1" applyFill="1" applyBorder="1" applyAlignment="1">
      <alignment horizontal="center" wrapText="1"/>
    </xf>
    <xf numFmtId="0" fontId="20" fillId="4" borderId="10" xfId="53" applyFont="1" applyFill="1" applyBorder="1" applyAlignment="1">
      <alignment horizontal="center" vertical="justify" wrapText="1"/>
      <protection/>
    </xf>
    <xf numFmtId="172" fontId="20" fillId="22" borderId="10" xfId="0" applyNumberFormat="1" applyFont="1" applyFill="1" applyBorder="1" applyAlignment="1">
      <alignment horizontal="center" vertical="justify" wrapText="1"/>
    </xf>
    <xf numFmtId="172" fontId="21" fillId="0" borderId="10" xfId="0" applyNumberFormat="1" applyFont="1" applyBorder="1" applyAlignment="1">
      <alignment horizontal="center" vertical="top" wrapText="1"/>
    </xf>
    <xf numFmtId="0" fontId="20" fillId="25" borderId="11" xfId="53" applyFont="1" applyFill="1" applyBorder="1" applyAlignment="1">
      <alignment horizontal="center" vertical="center" wrapText="1"/>
      <protection/>
    </xf>
    <xf numFmtId="0" fontId="20" fillId="25" borderId="27" xfId="53" applyFont="1" applyFill="1" applyBorder="1" applyAlignment="1">
      <alignment horizontal="center" vertical="center" wrapText="1"/>
      <protection/>
    </xf>
    <xf numFmtId="0" fontId="20" fillId="25" borderId="12" xfId="53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/>
    </xf>
    <xf numFmtId="0" fontId="20" fillId="25" borderId="17" xfId="0" applyFont="1" applyFill="1" applyBorder="1" applyAlignment="1">
      <alignment horizontal="justify" vertical="top" wrapText="1"/>
    </xf>
    <xf numFmtId="0" fontId="20" fillId="25" borderId="16" xfId="0" applyFont="1" applyFill="1" applyBorder="1" applyAlignment="1">
      <alignment horizontal="justify" vertical="top" wrapText="1"/>
    </xf>
    <xf numFmtId="172" fontId="21" fillId="0" borderId="14" xfId="0" applyNumberFormat="1" applyFont="1" applyBorder="1" applyAlignment="1">
      <alignment horizontal="center" vertical="center" wrapText="1"/>
    </xf>
    <xf numFmtId="172" fontId="21" fillId="0" borderId="15" xfId="0" applyNumberFormat="1" applyFont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 vertical="center" wrapText="1"/>
    </xf>
    <xf numFmtId="172" fontId="20" fillId="22" borderId="10" xfId="0" applyNumberFormat="1" applyFont="1" applyFill="1" applyBorder="1" applyAlignment="1">
      <alignment horizontal="center" vertical="top"/>
    </xf>
    <xf numFmtId="172" fontId="21" fillId="0" borderId="10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72" fontId="20" fillId="4" borderId="10" xfId="0" applyNumberFormat="1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172" fontId="20" fillId="4" borderId="10" xfId="53" applyNumberFormat="1" applyFont="1" applyFill="1" applyBorder="1" applyAlignment="1">
      <alignment horizontal="center" vertical="justify" wrapText="1"/>
      <protection/>
    </xf>
    <xf numFmtId="0" fontId="21" fillId="0" borderId="17" xfId="0" applyFont="1" applyBorder="1" applyAlignment="1">
      <alignment horizontal="justify" vertical="top" wrapText="1"/>
    </xf>
    <xf numFmtId="0" fontId="21" fillId="0" borderId="18" xfId="0" applyFont="1" applyBorder="1" applyAlignment="1">
      <alignment horizontal="justify" vertical="top" wrapText="1"/>
    </xf>
    <xf numFmtId="0" fontId="20" fillId="25" borderId="25" xfId="0" applyFont="1" applyFill="1" applyBorder="1" applyAlignment="1">
      <alignment vertical="top" wrapText="1"/>
    </xf>
    <xf numFmtId="0" fontId="20" fillId="25" borderId="26" xfId="0" applyFont="1" applyFill="1" applyBorder="1" applyAlignment="1">
      <alignment vertical="top" wrapText="1"/>
    </xf>
    <xf numFmtId="0" fontId="20" fillId="25" borderId="27" xfId="0" applyFont="1" applyFill="1" applyBorder="1" applyAlignment="1">
      <alignment vertical="top" wrapText="1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top" wrapText="1"/>
    </xf>
    <xf numFmtId="172" fontId="20" fillId="22" borderId="10" xfId="53" applyNumberFormat="1" applyFont="1" applyFill="1" applyBorder="1" applyAlignment="1">
      <alignment horizontal="center" vertical="justify" wrapText="1"/>
      <protection/>
    </xf>
    <xf numFmtId="0" fontId="21" fillId="0" borderId="12" xfId="0" applyFont="1" applyBorder="1" applyAlignment="1">
      <alignment vertical="top" wrapText="1"/>
    </xf>
    <xf numFmtId="172" fontId="21" fillId="0" borderId="10" xfId="0" applyNumberFormat="1" applyFont="1" applyBorder="1" applyAlignment="1">
      <alignment horizontal="center" vertical="center" wrapText="1"/>
    </xf>
    <xf numFmtId="172" fontId="21" fillId="0" borderId="12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0" fillId="25" borderId="10" xfId="0" applyFont="1" applyFill="1" applyBorder="1" applyAlignment="1">
      <alignment horizontal="lef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9"/>
  <sheetViews>
    <sheetView tabSelected="1" view="pageBreakPreview" zoomScale="85" zoomScaleNormal="90" zoomScaleSheetLayoutView="85" zoomScalePageLayoutView="0" workbookViewId="0" topLeftCell="A1">
      <selection activeCell="E1" sqref="E1"/>
    </sheetView>
  </sheetViews>
  <sheetFormatPr defaultColWidth="9.00390625" defaultRowHeight="12.75"/>
  <cols>
    <col min="1" max="1" width="24.625" style="0" customWidth="1"/>
    <col min="2" max="2" width="29.625" style="0" customWidth="1"/>
    <col min="3" max="3" width="33.125" style="0" customWidth="1"/>
    <col min="4" max="4" width="19.75390625" style="21" customWidth="1"/>
    <col min="5" max="5" width="20.375" style="21" customWidth="1"/>
    <col min="6" max="6" width="22.00390625" style="0" customWidth="1"/>
    <col min="7" max="7" width="11.125" style="0" customWidth="1"/>
  </cols>
  <sheetData>
    <row r="1" ht="12.75">
      <c r="E1" s="20"/>
    </row>
    <row r="2" spans="1:5" ht="12.75">
      <c r="A2" s="230" t="s">
        <v>286</v>
      </c>
      <c r="B2" s="231"/>
      <c r="C2" s="231"/>
      <c r="D2" s="231"/>
      <c r="E2" s="231"/>
    </row>
    <row r="3" ht="12.75">
      <c r="E3" s="20" t="s">
        <v>222</v>
      </c>
    </row>
    <row r="4" spans="1:5" ht="12.75" customHeight="1">
      <c r="A4" s="169" t="s">
        <v>0</v>
      </c>
      <c r="B4" s="169" t="s">
        <v>1</v>
      </c>
      <c r="C4" s="169" t="s">
        <v>70</v>
      </c>
      <c r="D4" s="169" t="s">
        <v>118</v>
      </c>
      <c r="E4" s="169" t="s">
        <v>287</v>
      </c>
    </row>
    <row r="5" spans="1:5" ht="87" customHeight="1">
      <c r="A5" s="169"/>
      <c r="B5" s="169"/>
      <c r="C5" s="169"/>
      <c r="D5" s="169"/>
      <c r="E5" s="169"/>
    </row>
    <row r="6" spans="1:6" ht="14.25">
      <c r="A6" s="170" t="s">
        <v>201</v>
      </c>
      <c r="B6" s="171"/>
      <c r="C6" s="34" t="s">
        <v>9</v>
      </c>
      <c r="D6" s="42">
        <f>SUM(D7:D10)</f>
        <v>3724620.4499999997</v>
      </c>
      <c r="E6" s="42">
        <f>SUM(E12,E100,E141,E164,E187,E192,E257,E285,E328)</f>
        <v>2501177.527</v>
      </c>
      <c r="F6" s="22"/>
    </row>
    <row r="7" spans="1:6" ht="28.5">
      <c r="A7" s="171"/>
      <c r="B7" s="171"/>
      <c r="C7" s="1" t="s">
        <v>69</v>
      </c>
      <c r="D7" s="43">
        <f>D13+D101+D143+D165+D188+D193+D258+D286+D329</f>
        <v>1759255.77</v>
      </c>
      <c r="E7" s="43">
        <f>E13+E101+E143+E165+E188+E193+E258+E286+E329</f>
        <v>1151035.057</v>
      </c>
      <c r="F7" s="22"/>
    </row>
    <row r="8" spans="1:6" ht="14.25">
      <c r="A8" s="171"/>
      <c r="B8" s="171"/>
      <c r="C8" s="2" t="s">
        <v>42</v>
      </c>
      <c r="D8" s="44">
        <f>D14+D102+D166+D189</f>
        <v>206348.69</v>
      </c>
      <c r="E8" s="44">
        <f>E14+E102+E166+E189</f>
        <v>108590.18000000001</v>
      </c>
      <c r="F8" s="22"/>
    </row>
    <row r="9" spans="1:6" ht="14.25">
      <c r="A9" s="171"/>
      <c r="B9" s="171"/>
      <c r="C9" s="3" t="s">
        <v>61</v>
      </c>
      <c r="D9" s="45">
        <f>D15+D103+D167+D190+D194</f>
        <v>1406552.69</v>
      </c>
      <c r="E9" s="45">
        <f>E15+E103+E167+E190+E194</f>
        <v>983899.69</v>
      </c>
      <c r="F9" s="22"/>
    </row>
    <row r="10" spans="1:6" ht="14.25">
      <c r="A10" s="171"/>
      <c r="B10" s="171"/>
      <c r="C10" s="23" t="s">
        <v>11</v>
      </c>
      <c r="D10" s="46">
        <f>D16+D168+D195</f>
        <v>352463.3</v>
      </c>
      <c r="E10" s="46">
        <f>E16+E168+E195</f>
        <v>257652.60000000003</v>
      </c>
      <c r="F10" s="22"/>
    </row>
    <row r="11" spans="1:5" ht="29.25" customHeight="1">
      <c r="A11" s="208" t="s">
        <v>72</v>
      </c>
      <c r="B11" s="209"/>
      <c r="C11" s="209"/>
      <c r="D11" s="209"/>
      <c r="E11" s="47"/>
    </row>
    <row r="12" spans="1:5" ht="14.25">
      <c r="A12" s="175" t="s">
        <v>37</v>
      </c>
      <c r="B12" s="186"/>
      <c r="C12" s="10" t="s">
        <v>28</v>
      </c>
      <c r="D12" s="48">
        <f>SUM(D13,D14,D15,D16)</f>
        <v>2049785.2</v>
      </c>
      <c r="E12" s="49">
        <f>SUM(E13,E14,E15,E16)</f>
        <v>1429764.2999999998</v>
      </c>
    </row>
    <row r="13" spans="1:6" ht="28.5">
      <c r="A13" s="186"/>
      <c r="B13" s="186"/>
      <c r="C13" s="4" t="s">
        <v>69</v>
      </c>
      <c r="D13" s="50">
        <f>SUM(D18,D33,D50,D65,D79,D90)</f>
        <v>361898.4</v>
      </c>
      <c r="E13" s="51">
        <f>SUM(E18,E33,E50,E65,E79,E90)</f>
        <v>229580.5</v>
      </c>
      <c r="F13" s="22"/>
    </row>
    <row r="14" spans="1:5" ht="14.25">
      <c r="A14" s="186"/>
      <c r="B14" s="186"/>
      <c r="C14" s="5" t="s">
        <v>42</v>
      </c>
      <c r="D14" s="52">
        <f>SUM(D19,D34,D51,D80,D91)</f>
        <v>154817.59999999998</v>
      </c>
      <c r="E14" s="53">
        <f>SUM(E19,E34,E51,E80,E91)</f>
        <v>63532.200000000004</v>
      </c>
    </row>
    <row r="15" spans="1:5" ht="14.25">
      <c r="A15" s="186"/>
      <c r="B15" s="186"/>
      <c r="C15" s="6" t="s">
        <v>61</v>
      </c>
      <c r="D15" s="54">
        <f>SUM(D20,D35,D52,D66,D81,D92)</f>
        <v>1256459.2</v>
      </c>
      <c r="E15" s="55">
        <f>SUM(E20,E35,E52,E66,E81,E92)</f>
        <v>934522.2</v>
      </c>
    </row>
    <row r="16" spans="1:5" ht="14.25">
      <c r="A16" s="186"/>
      <c r="B16" s="186"/>
      <c r="C16" s="7" t="s">
        <v>53</v>
      </c>
      <c r="D16" s="56">
        <f>SUM(D21,D36,D53,D67,D82)</f>
        <v>276610</v>
      </c>
      <c r="E16" s="56">
        <f>SUM(E21,E36,E53,E67,E82)</f>
        <v>202129.40000000002</v>
      </c>
    </row>
    <row r="17" spans="1:5" ht="14.25">
      <c r="A17" s="157" t="s">
        <v>38</v>
      </c>
      <c r="B17" s="157" t="s">
        <v>31</v>
      </c>
      <c r="C17" s="18" t="s">
        <v>28</v>
      </c>
      <c r="D17" s="57">
        <f>SUM(D18,D19,D20,D21)</f>
        <v>1121480.1</v>
      </c>
      <c r="E17" s="58">
        <f>SUM(E18,E19,E20,E21)</f>
        <v>748298.3999999999</v>
      </c>
    </row>
    <row r="18" spans="1:5" ht="54.75" customHeight="1">
      <c r="A18" s="187"/>
      <c r="B18" s="187"/>
      <c r="C18" s="59" t="s">
        <v>122</v>
      </c>
      <c r="D18" s="60">
        <f aca="true" t="shared" si="0" ref="D18:E21">SUM(D23,D28)</f>
        <v>152731.2</v>
      </c>
      <c r="E18" s="61">
        <f t="shared" si="0"/>
        <v>79652.8</v>
      </c>
    </row>
    <row r="19" spans="1:5" ht="15">
      <c r="A19" s="187"/>
      <c r="B19" s="187"/>
      <c r="C19" s="62" t="s">
        <v>42</v>
      </c>
      <c r="D19" s="60">
        <f t="shared" si="0"/>
        <v>143557.8</v>
      </c>
      <c r="E19" s="63">
        <f t="shared" si="0"/>
        <v>62048.5</v>
      </c>
    </row>
    <row r="20" spans="1:5" ht="15">
      <c r="A20" s="187"/>
      <c r="B20" s="187"/>
      <c r="C20" s="62" t="s">
        <v>61</v>
      </c>
      <c r="D20" s="60">
        <f t="shared" si="0"/>
        <v>576342.1</v>
      </c>
      <c r="E20" s="63">
        <f t="shared" si="0"/>
        <v>438854.1</v>
      </c>
    </row>
    <row r="21" spans="1:5" ht="15">
      <c r="A21" s="187"/>
      <c r="B21" s="187"/>
      <c r="C21" s="62" t="s">
        <v>53</v>
      </c>
      <c r="D21" s="60">
        <f t="shared" si="0"/>
        <v>248849</v>
      </c>
      <c r="E21" s="63">
        <f t="shared" si="0"/>
        <v>167743</v>
      </c>
    </row>
    <row r="22" spans="1:5" ht="14.25">
      <c r="A22" s="173" t="s">
        <v>119</v>
      </c>
      <c r="B22" s="173" t="s">
        <v>121</v>
      </c>
      <c r="C22" s="25" t="s">
        <v>28</v>
      </c>
      <c r="D22" s="64">
        <f>SUM(D23,D24,D25,D26)</f>
        <v>906944.5</v>
      </c>
      <c r="E22" s="65">
        <f>SUM(E23,E24,E25,E26)</f>
        <v>667058</v>
      </c>
    </row>
    <row r="23" spans="1:5" ht="48.75" customHeight="1">
      <c r="A23" s="173"/>
      <c r="B23" s="173"/>
      <c r="C23" s="66" t="s">
        <v>122</v>
      </c>
      <c r="D23" s="67">
        <v>90753.4</v>
      </c>
      <c r="E23" s="61">
        <v>68995</v>
      </c>
    </row>
    <row r="24" spans="1:5" ht="15">
      <c r="A24" s="173"/>
      <c r="B24" s="173"/>
      <c r="C24" s="62" t="s">
        <v>42</v>
      </c>
      <c r="D24" s="67">
        <v>0</v>
      </c>
      <c r="E24" s="63">
        <v>0</v>
      </c>
    </row>
    <row r="25" spans="1:5" ht="15">
      <c r="A25" s="173"/>
      <c r="B25" s="173"/>
      <c r="C25" s="62" t="s">
        <v>61</v>
      </c>
      <c r="D25" s="67">
        <v>576342.1</v>
      </c>
      <c r="E25" s="63">
        <v>438854.1</v>
      </c>
    </row>
    <row r="26" spans="1:5" ht="15">
      <c r="A26" s="173"/>
      <c r="B26" s="173"/>
      <c r="C26" s="62" t="s">
        <v>53</v>
      </c>
      <c r="D26" s="67">
        <v>239849</v>
      </c>
      <c r="E26" s="63">
        <v>159208.9</v>
      </c>
    </row>
    <row r="27" spans="1:5" ht="14.25">
      <c r="A27" s="173" t="s">
        <v>120</v>
      </c>
      <c r="B27" s="173" t="s">
        <v>123</v>
      </c>
      <c r="C27" s="25" t="s">
        <v>28</v>
      </c>
      <c r="D27" s="64">
        <f>SUM(D28,D29,D30,D31)</f>
        <v>214535.59999999998</v>
      </c>
      <c r="E27" s="68">
        <f>SUM(E28,E29,E30,E31)</f>
        <v>81240.40000000001</v>
      </c>
    </row>
    <row r="28" spans="1:5" ht="30">
      <c r="A28" s="173"/>
      <c r="B28" s="173"/>
      <c r="C28" s="33" t="s">
        <v>44</v>
      </c>
      <c r="D28" s="67">
        <v>61977.8</v>
      </c>
      <c r="E28" s="69">
        <v>10657.8</v>
      </c>
    </row>
    <row r="29" spans="1:5" ht="15">
      <c r="A29" s="173"/>
      <c r="B29" s="173"/>
      <c r="C29" s="33" t="s">
        <v>42</v>
      </c>
      <c r="D29" s="67">
        <v>143557.8</v>
      </c>
      <c r="E29" s="69">
        <v>62048.5</v>
      </c>
    </row>
    <row r="30" spans="1:5" ht="15">
      <c r="A30" s="174"/>
      <c r="B30" s="174"/>
      <c r="C30" s="33" t="s">
        <v>62</v>
      </c>
      <c r="D30" s="67">
        <v>0</v>
      </c>
      <c r="E30" s="61"/>
    </row>
    <row r="31" spans="1:5" ht="15">
      <c r="A31" s="174"/>
      <c r="B31" s="174"/>
      <c r="C31" s="62" t="s">
        <v>53</v>
      </c>
      <c r="D31" s="67">
        <v>9000</v>
      </c>
      <c r="E31" s="63">
        <v>8534.1</v>
      </c>
    </row>
    <row r="32" spans="1:5" ht="14.25">
      <c r="A32" s="175" t="s">
        <v>39</v>
      </c>
      <c r="B32" s="175" t="s">
        <v>32</v>
      </c>
      <c r="C32" s="24" t="s">
        <v>28</v>
      </c>
      <c r="D32" s="57">
        <f>SUM(D33,D34,D35,D36)</f>
        <v>763325.2</v>
      </c>
      <c r="E32" s="58">
        <f>SUM(E33,E34,E35,E36)</f>
        <v>579876.8999999999</v>
      </c>
    </row>
    <row r="33" spans="1:5" ht="30">
      <c r="A33" s="175"/>
      <c r="B33" s="175"/>
      <c r="C33" s="70" t="s">
        <v>44</v>
      </c>
      <c r="D33" s="71">
        <f>SUM(D38,D42,D45)</f>
        <v>116161.2</v>
      </c>
      <c r="E33" s="71">
        <f>SUM(E38,E42,E45)</f>
        <v>84302.4</v>
      </c>
    </row>
    <row r="34" spans="1:5" ht="15">
      <c r="A34" s="175"/>
      <c r="B34" s="175"/>
      <c r="C34" s="33" t="s">
        <v>42</v>
      </c>
      <c r="D34" s="60">
        <f>SUM(D46)</f>
        <v>0</v>
      </c>
      <c r="E34" s="61">
        <f>SUM(E46)</f>
        <v>0</v>
      </c>
    </row>
    <row r="35" spans="1:5" ht="15">
      <c r="A35" s="175"/>
      <c r="B35" s="175"/>
      <c r="C35" s="62" t="s">
        <v>61</v>
      </c>
      <c r="D35" s="60">
        <f>SUM(D39,D47)</f>
        <v>626153</v>
      </c>
      <c r="E35" s="63">
        <f>SUM(E39,E47)</f>
        <v>467970.8</v>
      </c>
    </row>
    <row r="36" spans="1:5" ht="15">
      <c r="A36" s="175"/>
      <c r="B36" s="175"/>
      <c r="C36" s="62" t="s">
        <v>53</v>
      </c>
      <c r="D36" s="60">
        <f>SUM(D40,D43,D48)</f>
        <v>21011</v>
      </c>
      <c r="E36" s="63">
        <f>SUM(E40,E43,E48)</f>
        <v>27603.7</v>
      </c>
    </row>
    <row r="37" spans="1:5" ht="14.25">
      <c r="A37" s="173" t="s">
        <v>97</v>
      </c>
      <c r="B37" s="174" t="s">
        <v>124</v>
      </c>
      <c r="C37" s="25" t="s">
        <v>28</v>
      </c>
      <c r="D37" s="64">
        <f>SUM(D38,D39,D40)</f>
        <v>753231.3</v>
      </c>
      <c r="E37" s="65">
        <f>SUM(E38,E39,E40)</f>
        <v>573383.3999999999</v>
      </c>
    </row>
    <row r="38" spans="1:5" ht="45">
      <c r="A38" s="173"/>
      <c r="B38" s="174"/>
      <c r="C38" s="33" t="s">
        <v>122</v>
      </c>
      <c r="D38" s="60">
        <v>108481.3</v>
      </c>
      <c r="E38" s="61">
        <v>80123.9</v>
      </c>
    </row>
    <row r="39" spans="1:5" ht="15">
      <c r="A39" s="173"/>
      <c r="B39" s="174"/>
      <c r="C39" s="62" t="s">
        <v>61</v>
      </c>
      <c r="D39" s="60">
        <v>626153</v>
      </c>
      <c r="E39" s="63">
        <v>467970.8</v>
      </c>
    </row>
    <row r="40" spans="1:5" ht="15">
      <c r="A40" s="173"/>
      <c r="B40" s="174"/>
      <c r="C40" s="62" t="s">
        <v>53</v>
      </c>
      <c r="D40" s="60">
        <v>18597</v>
      </c>
      <c r="E40" s="63">
        <v>25288.7</v>
      </c>
    </row>
    <row r="41" spans="1:5" ht="14.25">
      <c r="A41" s="173" t="s">
        <v>177</v>
      </c>
      <c r="B41" s="174" t="s">
        <v>310</v>
      </c>
      <c r="C41" s="25" t="s">
        <v>28</v>
      </c>
      <c r="D41" s="72">
        <f>SUM(D42,D43)</f>
        <v>10093.9</v>
      </c>
      <c r="E41" s="65">
        <f>SUM(E42,E43)</f>
        <v>6493.5</v>
      </c>
    </row>
    <row r="42" spans="1:5" ht="45">
      <c r="A42" s="173"/>
      <c r="B42" s="174"/>
      <c r="C42" s="33" t="s">
        <v>122</v>
      </c>
      <c r="D42" s="60">
        <v>7679.9</v>
      </c>
      <c r="E42" s="61">
        <v>4178.5</v>
      </c>
    </row>
    <row r="43" spans="1:5" ht="15">
      <c r="A43" s="173"/>
      <c r="B43" s="174"/>
      <c r="C43" s="62" t="s">
        <v>53</v>
      </c>
      <c r="D43" s="60">
        <v>2414</v>
      </c>
      <c r="E43" s="63">
        <v>2315</v>
      </c>
    </row>
    <row r="44" spans="1:5" ht="14.25">
      <c r="A44" s="233" t="s">
        <v>248</v>
      </c>
      <c r="B44" s="176" t="s">
        <v>283</v>
      </c>
      <c r="C44" s="25" t="s">
        <v>28</v>
      </c>
      <c r="D44" s="64">
        <f>SUM(D45,D46,D47,D48)</f>
        <v>0</v>
      </c>
      <c r="E44" s="68">
        <f>SUM(E45,E46,E47,E48)</f>
        <v>0</v>
      </c>
    </row>
    <row r="45" spans="1:5" ht="45">
      <c r="A45" s="234"/>
      <c r="B45" s="177"/>
      <c r="C45" s="33" t="s">
        <v>122</v>
      </c>
      <c r="D45" s="60">
        <v>0</v>
      </c>
      <c r="E45" s="61">
        <v>0</v>
      </c>
    </row>
    <row r="46" spans="1:5" ht="15">
      <c r="A46" s="234"/>
      <c r="B46" s="177"/>
      <c r="C46" s="62" t="s">
        <v>42</v>
      </c>
      <c r="D46" s="60">
        <v>0</v>
      </c>
      <c r="E46" s="63">
        <v>0</v>
      </c>
    </row>
    <row r="47" spans="1:5" ht="15">
      <c r="A47" s="177"/>
      <c r="B47" s="177"/>
      <c r="C47" s="62" t="s">
        <v>61</v>
      </c>
      <c r="D47" s="60">
        <v>0</v>
      </c>
      <c r="E47" s="63">
        <v>0</v>
      </c>
    </row>
    <row r="48" spans="1:5" ht="15">
      <c r="A48" s="178"/>
      <c r="B48" s="178"/>
      <c r="C48" s="62" t="s">
        <v>53</v>
      </c>
      <c r="D48" s="60">
        <v>0</v>
      </c>
      <c r="E48" s="63">
        <v>0</v>
      </c>
    </row>
    <row r="49" spans="1:5" ht="14.25">
      <c r="A49" s="175" t="s">
        <v>40</v>
      </c>
      <c r="B49" s="175" t="s">
        <v>33</v>
      </c>
      <c r="C49" s="18" t="s">
        <v>28</v>
      </c>
      <c r="D49" s="57">
        <f>SUM(D50,D51,D52,D53)</f>
        <v>33318</v>
      </c>
      <c r="E49" s="58">
        <f>SUM(E50,E51,E52,E53)</f>
        <v>23639.100000000002</v>
      </c>
    </row>
    <row r="50" spans="1:5" ht="45">
      <c r="A50" s="175"/>
      <c r="B50" s="175"/>
      <c r="C50" s="33" t="s">
        <v>122</v>
      </c>
      <c r="D50" s="60">
        <f>SUM(D55,D58,D61,D63)</f>
        <v>33318</v>
      </c>
      <c r="E50" s="61">
        <f>SUM(E55,E58,E61,E63)</f>
        <v>23606.4</v>
      </c>
    </row>
    <row r="51" spans="1:5" ht="15">
      <c r="A51" s="175"/>
      <c r="B51" s="175"/>
      <c r="C51" s="33" t="s">
        <v>42</v>
      </c>
      <c r="D51" s="60">
        <v>0</v>
      </c>
      <c r="E51" s="61">
        <v>0</v>
      </c>
    </row>
    <row r="52" spans="1:5" ht="15">
      <c r="A52" s="175"/>
      <c r="B52" s="175"/>
      <c r="C52" s="33" t="s">
        <v>221</v>
      </c>
      <c r="D52" s="60">
        <v>0</v>
      </c>
      <c r="E52" s="61">
        <v>0</v>
      </c>
    </row>
    <row r="53" spans="1:5" ht="33.75" customHeight="1">
      <c r="A53" s="175"/>
      <c r="B53" s="175"/>
      <c r="C53" s="62" t="s">
        <v>53</v>
      </c>
      <c r="D53" s="60">
        <f>SUM(D56,D59)</f>
        <v>0</v>
      </c>
      <c r="E53" s="63">
        <f>SUM(E56,E59)</f>
        <v>32.7</v>
      </c>
    </row>
    <row r="54" spans="1:5" ht="14.25">
      <c r="A54" s="173" t="s">
        <v>115</v>
      </c>
      <c r="B54" s="164" t="s">
        <v>126</v>
      </c>
      <c r="C54" s="25" t="s">
        <v>28</v>
      </c>
      <c r="D54" s="64">
        <f>SUM(D55,D56)</f>
        <v>32480</v>
      </c>
      <c r="E54" s="65">
        <f>SUM(E55,E56)</f>
        <v>23021.9</v>
      </c>
    </row>
    <row r="55" spans="1:5" ht="45">
      <c r="A55" s="174"/>
      <c r="B55" s="164"/>
      <c r="C55" s="33" t="s">
        <v>122</v>
      </c>
      <c r="D55" s="67">
        <v>32480</v>
      </c>
      <c r="E55" s="61">
        <v>22989.2</v>
      </c>
    </row>
    <row r="56" spans="1:5" ht="15">
      <c r="A56" s="174"/>
      <c r="B56" s="164"/>
      <c r="C56" s="62" t="s">
        <v>53</v>
      </c>
      <c r="D56" s="60"/>
      <c r="E56" s="63">
        <v>32.7</v>
      </c>
    </row>
    <row r="57" spans="1:5" ht="14.25">
      <c r="A57" s="176" t="s">
        <v>116</v>
      </c>
      <c r="B57" s="176" t="s">
        <v>193</v>
      </c>
      <c r="C57" s="25" t="s">
        <v>28</v>
      </c>
      <c r="D57" s="72">
        <f>SUM(D58,D59)</f>
        <v>33</v>
      </c>
      <c r="E57" s="65">
        <f>SUM(E58,E59)</f>
        <v>33</v>
      </c>
    </row>
    <row r="58" spans="1:5" ht="45">
      <c r="A58" s="177"/>
      <c r="B58" s="177"/>
      <c r="C58" s="33" t="s">
        <v>122</v>
      </c>
      <c r="D58" s="60">
        <v>33</v>
      </c>
      <c r="E58" s="63">
        <v>33</v>
      </c>
    </row>
    <row r="59" spans="1:5" ht="15">
      <c r="A59" s="178"/>
      <c r="B59" s="178"/>
      <c r="C59" s="62" t="s">
        <v>53</v>
      </c>
      <c r="D59" s="60">
        <v>0</v>
      </c>
      <c r="E59" s="63"/>
    </row>
    <row r="60" spans="1:5" ht="15">
      <c r="A60" s="173" t="s">
        <v>117</v>
      </c>
      <c r="B60" s="174" t="s">
        <v>125</v>
      </c>
      <c r="C60" s="25" t="s">
        <v>28</v>
      </c>
      <c r="D60" s="67">
        <f>SUM(D61)</f>
        <v>0</v>
      </c>
      <c r="E60" s="63">
        <f>SUM(E61)</f>
        <v>0</v>
      </c>
    </row>
    <row r="61" spans="1:5" ht="45">
      <c r="A61" s="174"/>
      <c r="B61" s="174"/>
      <c r="C61" s="33" t="s">
        <v>122</v>
      </c>
      <c r="D61" s="74">
        <v>0</v>
      </c>
      <c r="E61" s="74">
        <v>0</v>
      </c>
    </row>
    <row r="62" spans="1:5" ht="14.25">
      <c r="A62" s="173" t="s">
        <v>114</v>
      </c>
      <c r="B62" s="174" t="s">
        <v>194</v>
      </c>
      <c r="C62" s="25" t="s">
        <v>28</v>
      </c>
      <c r="D62" s="72">
        <f>SUM(D63)</f>
        <v>805</v>
      </c>
      <c r="E62" s="65">
        <f>SUM(E63)</f>
        <v>584.2</v>
      </c>
    </row>
    <row r="63" spans="1:5" ht="51.75" customHeight="1">
      <c r="A63" s="174"/>
      <c r="B63" s="174"/>
      <c r="C63" s="33" t="s">
        <v>122</v>
      </c>
      <c r="D63" s="74">
        <v>805</v>
      </c>
      <c r="E63" s="74">
        <v>584.2</v>
      </c>
    </row>
    <row r="64" spans="1:5" ht="14.25">
      <c r="A64" s="175" t="s">
        <v>16</v>
      </c>
      <c r="B64" s="175" t="s">
        <v>34</v>
      </c>
      <c r="C64" s="18" t="s">
        <v>28</v>
      </c>
      <c r="D64" s="57">
        <f>SUM(D65,D66,D67)</f>
        <v>19229.7</v>
      </c>
      <c r="E64" s="58">
        <f>SUM(E65,E66,E67)</f>
        <v>16771.3</v>
      </c>
    </row>
    <row r="65" spans="1:5" ht="45">
      <c r="A65" s="165"/>
      <c r="B65" s="175"/>
      <c r="C65" s="33" t="s">
        <v>122</v>
      </c>
      <c r="D65" s="60">
        <f>SUM(D69,D71,D75,D77)</f>
        <v>6741</v>
      </c>
      <c r="E65" s="61">
        <f>SUM(E69,E71,E75,E77)</f>
        <v>6391.999999999999</v>
      </c>
    </row>
    <row r="66" spans="1:5" ht="15">
      <c r="A66" s="165"/>
      <c r="B66" s="175"/>
      <c r="C66" s="62" t="s">
        <v>61</v>
      </c>
      <c r="D66" s="60">
        <f>SUM(D72)</f>
        <v>5738.7</v>
      </c>
      <c r="E66" s="63">
        <f>SUM(E72)</f>
        <v>3629.3</v>
      </c>
    </row>
    <row r="67" spans="1:5" ht="15">
      <c r="A67" s="165"/>
      <c r="B67" s="175"/>
      <c r="C67" s="62" t="s">
        <v>53</v>
      </c>
      <c r="D67" s="60">
        <f>SUM(D73)</f>
        <v>6750</v>
      </c>
      <c r="E67" s="63">
        <f>SUM(E73)</f>
        <v>6750</v>
      </c>
    </row>
    <row r="68" spans="1:5" ht="14.25">
      <c r="A68" s="173" t="s">
        <v>98</v>
      </c>
      <c r="B68" s="164" t="s">
        <v>127</v>
      </c>
      <c r="C68" s="25" t="s">
        <v>28</v>
      </c>
      <c r="D68" s="64">
        <f>SUM(D69)</f>
        <v>341</v>
      </c>
      <c r="E68" s="65">
        <f>SUM(E69)</f>
        <v>272.2</v>
      </c>
    </row>
    <row r="69" spans="1:5" ht="45">
      <c r="A69" s="174"/>
      <c r="B69" s="164"/>
      <c r="C69" s="33" t="s">
        <v>122</v>
      </c>
      <c r="D69" s="60">
        <v>341</v>
      </c>
      <c r="E69" s="61">
        <v>272.2</v>
      </c>
    </row>
    <row r="70" spans="1:5" ht="14.25">
      <c r="A70" s="173" t="s">
        <v>200</v>
      </c>
      <c r="B70" s="179" t="s">
        <v>128</v>
      </c>
      <c r="C70" s="25" t="s">
        <v>28</v>
      </c>
      <c r="D70" s="72">
        <f>SUM(D71,D72,D73)</f>
        <v>18088.7</v>
      </c>
      <c r="E70" s="65">
        <f>SUM(E71,E72,E73)</f>
        <v>15944.2</v>
      </c>
    </row>
    <row r="71" spans="1:5" ht="30">
      <c r="A71" s="173"/>
      <c r="B71" s="180"/>
      <c r="C71" s="33" t="s">
        <v>44</v>
      </c>
      <c r="D71" s="74">
        <v>5600</v>
      </c>
      <c r="E71" s="74">
        <v>5564.9</v>
      </c>
    </row>
    <row r="72" spans="1:5" ht="15">
      <c r="A72" s="173"/>
      <c r="B72" s="180"/>
      <c r="C72" s="33" t="s">
        <v>221</v>
      </c>
      <c r="D72" s="60">
        <v>5738.7</v>
      </c>
      <c r="E72" s="63">
        <v>3629.3</v>
      </c>
    </row>
    <row r="73" spans="1:5" ht="15">
      <c r="A73" s="174"/>
      <c r="B73" s="181"/>
      <c r="C73" s="33" t="s">
        <v>53</v>
      </c>
      <c r="D73" s="60">
        <v>6750</v>
      </c>
      <c r="E73" s="61">
        <v>6750</v>
      </c>
    </row>
    <row r="74" spans="1:5" ht="14.25">
      <c r="A74" s="173" t="s">
        <v>195</v>
      </c>
      <c r="B74" s="174" t="s">
        <v>284</v>
      </c>
      <c r="C74" s="25" t="s">
        <v>28</v>
      </c>
      <c r="D74" s="72">
        <f>SUM(D75)</f>
        <v>50</v>
      </c>
      <c r="E74" s="65">
        <f>SUM(E75)</f>
        <v>25</v>
      </c>
    </row>
    <row r="75" spans="1:5" ht="45">
      <c r="A75" s="174"/>
      <c r="B75" s="174"/>
      <c r="C75" s="33" t="s">
        <v>122</v>
      </c>
      <c r="D75" s="60">
        <v>50</v>
      </c>
      <c r="E75" s="61">
        <v>25</v>
      </c>
    </row>
    <row r="76" spans="1:5" ht="14.25">
      <c r="A76" s="173" t="s">
        <v>196</v>
      </c>
      <c r="B76" s="174" t="s">
        <v>197</v>
      </c>
      <c r="C76" s="25" t="s">
        <v>28</v>
      </c>
      <c r="D76" s="72">
        <f>SUM(D77)</f>
        <v>750</v>
      </c>
      <c r="E76" s="65">
        <f>SUM(E77)</f>
        <v>529.9</v>
      </c>
    </row>
    <row r="77" spans="1:5" ht="45">
      <c r="A77" s="174"/>
      <c r="B77" s="174"/>
      <c r="C77" s="33" t="s">
        <v>122</v>
      </c>
      <c r="D77" s="60">
        <v>750</v>
      </c>
      <c r="E77" s="61">
        <v>529.9</v>
      </c>
    </row>
    <row r="78" spans="1:5" ht="14.25">
      <c r="A78" s="175" t="s">
        <v>17</v>
      </c>
      <c r="B78" s="175" t="s">
        <v>35</v>
      </c>
      <c r="C78" s="18" t="s">
        <v>28</v>
      </c>
      <c r="D78" s="57">
        <f>SUM(D79,D80,D81,D82)</f>
        <v>16222.3</v>
      </c>
      <c r="E78" s="58">
        <f>SUM(E79,E80,E81,E82)</f>
        <v>3633.3</v>
      </c>
    </row>
    <row r="79" spans="1:5" ht="45">
      <c r="A79" s="175"/>
      <c r="B79" s="175"/>
      <c r="C79" s="33" t="s">
        <v>122</v>
      </c>
      <c r="D79" s="60">
        <f>SUM(D84,D88)</f>
        <v>500</v>
      </c>
      <c r="E79" s="61">
        <f>SUM(E84,E88)</f>
        <v>146.5</v>
      </c>
    </row>
    <row r="80" spans="1:5" ht="15">
      <c r="A80" s="175"/>
      <c r="B80" s="175"/>
      <c r="C80" s="62" t="s">
        <v>42</v>
      </c>
      <c r="D80" s="60">
        <f>SUM(D85)</f>
        <v>6537.9</v>
      </c>
      <c r="E80" s="63">
        <f>SUM(E85)</f>
        <v>976.3</v>
      </c>
    </row>
    <row r="81" spans="1:5" ht="15">
      <c r="A81" s="175"/>
      <c r="B81" s="175"/>
      <c r="C81" s="62" t="s">
        <v>61</v>
      </c>
      <c r="D81" s="60">
        <f>SUM(D86)</f>
        <v>9184.4</v>
      </c>
      <c r="E81" s="63">
        <f>SUM(E86)</f>
        <v>2510.5</v>
      </c>
    </row>
    <row r="82" spans="1:5" ht="15">
      <c r="A82" s="175"/>
      <c r="B82" s="175"/>
      <c r="C82" s="62" t="s">
        <v>53</v>
      </c>
      <c r="D82" s="60">
        <v>0</v>
      </c>
      <c r="E82" s="63">
        <v>0</v>
      </c>
    </row>
    <row r="83" spans="1:5" ht="14.25">
      <c r="A83" s="173" t="s">
        <v>129</v>
      </c>
      <c r="B83" s="174" t="s">
        <v>130</v>
      </c>
      <c r="C83" s="25" t="s">
        <v>28</v>
      </c>
      <c r="D83" s="64">
        <f>SUM(D84,D85,D86)</f>
        <v>15722.3</v>
      </c>
      <c r="E83" s="65">
        <f>SUM(E84,E85,E86)</f>
        <v>3486.8</v>
      </c>
    </row>
    <row r="84" spans="1:5" ht="30">
      <c r="A84" s="173"/>
      <c r="B84" s="174"/>
      <c r="C84" s="33" t="s">
        <v>44</v>
      </c>
      <c r="D84" s="67">
        <v>0</v>
      </c>
      <c r="E84" s="63"/>
    </row>
    <row r="85" spans="1:5" ht="15">
      <c r="A85" s="173"/>
      <c r="B85" s="174"/>
      <c r="C85" s="62" t="s">
        <v>42</v>
      </c>
      <c r="D85" s="60">
        <v>6537.9</v>
      </c>
      <c r="E85" s="63">
        <v>976.3</v>
      </c>
    </row>
    <row r="86" spans="1:5" ht="15">
      <c r="A86" s="173"/>
      <c r="B86" s="174"/>
      <c r="C86" s="62" t="s">
        <v>61</v>
      </c>
      <c r="D86" s="60">
        <v>9184.4</v>
      </c>
      <c r="E86" s="63">
        <v>2510.5</v>
      </c>
    </row>
    <row r="87" spans="1:5" ht="14.25">
      <c r="A87" s="173" t="s">
        <v>198</v>
      </c>
      <c r="B87" s="174" t="s">
        <v>199</v>
      </c>
      <c r="C87" s="25" t="s">
        <v>28</v>
      </c>
      <c r="D87" s="72">
        <f>SUM(D88)</f>
        <v>500</v>
      </c>
      <c r="E87" s="65">
        <f>SUM(E88)</f>
        <v>146.5</v>
      </c>
    </row>
    <row r="88" spans="1:5" ht="30">
      <c r="A88" s="173"/>
      <c r="B88" s="174"/>
      <c r="C88" s="33" t="s">
        <v>44</v>
      </c>
      <c r="D88" s="74">
        <v>500</v>
      </c>
      <c r="E88" s="74">
        <v>146.5</v>
      </c>
    </row>
    <row r="89" spans="1:5" ht="14.25">
      <c r="A89" s="175" t="s">
        <v>41</v>
      </c>
      <c r="B89" s="175" t="s">
        <v>36</v>
      </c>
      <c r="C89" s="18" t="s">
        <v>28</v>
      </c>
      <c r="D89" s="57">
        <f>SUM(D90,D91,D92)</f>
        <v>96209.9</v>
      </c>
      <c r="E89" s="58">
        <f>SUM(E90,E91,E92)</f>
        <v>57545.3</v>
      </c>
    </row>
    <row r="90" spans="1:5" ht="45">
      <c r="A90" s="175"/>
      <c r="B90" s="182"/>
      <c r="C90" s="33" t="s">
        <v>122</v>
      </c>
      <c r="D90" s="60">
        <f>SUM(D94,D96)</f>
        <v>52447</v>
      </c>
      <c r="E90" s="61">
        <f>SUM(E94,E96)</f>
        <v>35480.4</v>
      </c>
    </row>
    <row r="91" spans="1:5" ht="15" customHeight="1">
      <c r="A91" s="175"/>
      <c r="B91" s="182"/>
      <c r="C91" s="62" t="s">
        <v>42</v>
      </c>
      <c r="D91" s="60">
        <f>SUM(D97)</f>
        <v>4721.9</v>
      </c>
      <c r="E91" s="63">
        <f>SUM(E97)</f>
        <v>507.4</v>
      </c>
    </row>
    <row r="92" spans="1:5" ht="17.25" customHeight="1">
      <c r="A92" s="175"/>
      <c r="B92" s="182"/>
      <c r="C92" s="62" t="s">
        <v>61</v>
      </c>
      <c r="D92" s="60">
        <f>SUM(D98)</f>
        <v>39041</v>
      </c>
      <c r="E92" s="61">
        <f>SUM(E98)</f>
        <v>21557.5</v>
      </c>
    </row>
    <row r="93" spans="1:5" ht="14.25">
      <c r="A93" s="243" t="s">
        <v>131</v>
      </c>
      <c r="B93" s="164" t="s">
        <v>133</v>
      </c>
      <c r="C93" s="75" t="s">
        <v>28</v>
      </c>
      <c r="D93" s="72">
        <f>SUM(D94)</f>
        <v>52447</v>
      </c>
      <c r="E93" s="65">
        <f>SUM(E94)</f>
        <v>35480.4</v>
      </c>
    </row>
    <row r="94" spans="1:5" ht="45">
      <c r="A94" s="164"/>
      <c r="B94" s="164"/>
      <c r="C94" s="33" t="s">
        <v>122</v>
      </c>
      <c r="D94" s="76">
        <v>52447</v>
      </c>
      <c r="E94" s="74">
        <v>35480.4</v>
      </c>
    </row>
    <row r="95" spans="1:5" ht="14.25">
      <c r="A95" s="173" t="s">
        <v>132</v>
      </c>
      <c r="B95" s="179" t="s">
        <v>303</v>
      </c>
      <c r="C95" s="25" t="s">
        <v>28</v>
      </c>
      <c r="D95" s="77">
        <f>SUM(D97,D98,D96)</f>
        <v>43762.9</v>
      </c>
      <c r="E95" s="65">
        <f>SUM(E96,E97,E98)</f>
        <v>22064.9</v>
      </c>
    </row>
    <row r="96" spans="1:5" ht="45">
      <c r="A96" s="173"/>
      <c r="B96" s="180"/>
      <c r="C96" s="33" t="s">
        <v>122</v>
      </c>
      <c r="D96" s="78"/>
      <c r="E96" s="63"/>
    </row>
    <row r="97" spans="1:5" ht="15">
      <c r="A97" s="163"/>
      <c r="B97" s="241"/>
      <c r="C97" s="62" t="s">
        <v>42</v>
      </c>
      <c r="D97" s="78">
        <v>4721.9</v>
      </c>
      <c r="E97" s="63">
        <v>507.4</v>
      </c>
    </row>
    <row r="98" spans="1:5" ht="82.5" customHeight="1">
      <c r="A98" s="163"/>
      <c r="B98" s="242"/>
      <c r="C98" s="62" t="s">
        <v>61</v>
      </c>
      <c r="D98" s="60">
        <v>39041</v>
      </c>
      <c r="E98" s="61">
        <v>21557.5</v>
      </c>
    </row>
    <row r="99" spans="1:5" ht="35.25" customHeight="1" thickBot="1">
      <c r="A99" s="159" t="s">
        <v>285</v>
      </c>
      <c r="B99" s="160"/>
      <c r="C99" s="160"/>
      <c r="D99" s="161"/>
      <c r="E99" s="162"/>
    </row>
    <row r="100" spans="1:5" ht="14.25">
      <c r="A100" s="238" t="s">
        <v>58</v>
      </c>
      <c r="B100" s="172"/>
      <c r="C100" s="36" t="s">
        <v>28</v>
      </c>
      <c r="D100" s="80">
        <f>D101+D102+D103</f>
        <v>395256.99</v>
      </c>
      <c r="E100" s="81">
        <f>E101+E102+E103</f>
        <v>262314.6</v>
      </c>
    </row>
    <row r="101" spans="1:7" ht="28.5">
      <c r="A101" s="239"/>
      <c r="B101" s="157"/>
      <c r="C101" s="8" t="s">
        <v>44</v>
      </c>
      <c r="D101" s="82">
        <f>D105+D128</f>
        <v>343718.61</v>
      </c>
      <c r="E101" s="83">
        <f>E105+E128</f>
        <v>217339.93</v>
      </c>
      <c r="F101" s="22"/>
      <c r="G101" s="31"/>
    </row>
    <row r="102" spans="1:5" ht="42.75">
      <c r="A102" s="239"/>
      <c r="B102" s="157"/>
      <c r="C102" s="9" t="s">
        <v>57</v>
      </c>
      <c r="D102" s="84">
        <f>D106</f>
        <v>51444.89</v>
      </c>
      <c r="E102" s="85">
        <f>E106</f>
        <v>44971.78</v>
      </c>
    </row>
    <row r="103" spans="1:5" ht="15.75" thickBot="1">
      <c r="A103" s="240"/>
      <c r="B103" s="158"/>
      <c r="C103" s="37" t="s">
        <v>61</v>
      </c>
      <c r="D103" s="86">
        <f>D108+D129</f>
        <v>93.49</v>
      </c>
      <c r="E103" s="87">
        <f>E108+E129</f>
        <v>2.8899999999999997</v>
      </c>
    </row>
    <row r="104" spans="1:5" ht="14.25">
      <c r="A104" s="238" t="s">
        <v>21</v>
      </c>
      <c r="B104" s="172" t="s">
        <v>59</v>
      </c>
      <c r="C104" s="35" t="s">
        <v>28</v>
      </c>
      <c r="D104" s="88">
        <f>D105+D106+D108</f>
        <v>259447.72999999998</v>
      </c>
      <c r="E104" s="89">
        <f>E105+E106+E108</f>
        <v>174416.86000000002</v>
      </c>
    </row>
    <row r="105" spans="1:7" ht="30">
      <c r="A105" s="239"/>
      <c r="B105" s="157"/>
      <c r="C105" s="41" t="s">
        <v>44</v>
      </c>
      <c r="D105" s="76">
        <f>D110+D111+D112+D113+D115+D118+D119+D123+D124+D125+D126+D116</f>
        <v>207999.54</v>
      </c>
      <c r="E105" s="90">
        <f>E110+E111+E112+E113+E115+E118+E119+E123+E124+E125+E126+E116</f>
        <v>129442.19</v>
      </c>
      <c r="F105" s="31"/>
      <c r="G105" s="31"/>
    </row>
    <row r="106" spans="1:5" ht="12.75">
      <c r="A106" s="239"/>
      <c r="B106" s="157"/>
      <c r="C106" s="174" t="s">
        <v>174</v>
      </c>
      <c r="D106" s="246">
        <f>D117</f>
        <v>51444.89</v>
      </c>
      <c r="E106" s="222">
        <f>E117</f>
        <v>44971.78</v>
      </c>
    </row>
    <row r="107" spans="1:5" ht="36" customHeight="1">
      <c r="A107" s="239"/>
      <c r="B107" s="157"/>
      <c r="C107" s="174"/>
      <c r="D107" s="246"/>
      <c r="E107" s="222"/>
    </row>
    <row r="108" spans="1:5" ht="12.75">
      <c r="A108" s="239"/>
      <c r="B108" s="157"/>
      <c r="C108" s="174" t="s">
        <v>62</v>
      </c>
      <c r="D108" s="246">
        <f>D120+D121+D122</f>
        <v>3.3</v>
      </c>
      <c r="E108" s="222">
        <f>E120+E121+E122</f>
        <v>2.8899999999999997</v>
      </c>
    </row>
    <row r="109" spans="1:5" ht="13.5" thickBot="1">
      <c r="A109" s="240"/>
      <c r="B109" s="158"/>
      <c r="C109" s="245"/>
      <c r="D109" s="247"/>
      <c r="E109" s="223"/>
    </row>
    <row r="110" spans="1:5" ht="45">
      <c r="A110" s="93" t="s">
        <v>119</v>
      </c>
      <c r="B110" s="94" t="s">
        <v>163</v>
      </c>
      <c r="C110" s="94" t="s">
        <v>44</v>
      </c>
      <c r="D110" s="95">
        <v>0</v>
      </c>
      <c r="E110" s="96">
        <v>0</v>
      </c>
    </row>
    <row r="111" spans="1:5" ht="45">
      <c r="A111" s="73" t="s">
        <v>120</v>
      </c>
      <c r="B111" s="62" t="s">
        <v>164</v>
      </c>
      <c r="C111" s="62" t="s">
        <v>44</v>
      </c>
      <c r="D111" s="76">
        <v>3990</v>
      </c>
      <c r="E111" s="74">
        <v>3496.79</v>
      </c>
    </row>
    <row r="112" spans="1:5" ht="60">
      <c r="A112" s="73" t="s">
        <v>150</v>
      </c>
      <c r="B112" s="62" t="s">
        <v>165</v>
      </c>
      <c r="C112" s="62" t="s">
        <v>44</v>
      </c>
      <c r="D112" s="76">
        <v>0</v>
      </c>
      <c r="E112" s="74">
        <v>0</v>
      </c>
    </row>
    <row r="113" spans="1:5" ht="60">
      <c r="A113" s="73" t="s">
        <v>151</v>
      </c>
      <c r="B113" s="62" t="s">
        <v>166</v>
      </c>
      <c r="C113" s="62" t="s">
        <v>44</v>
      </c>
      <c r="D113" s="76">
        <v>4690</v>
      </c>
      <c r="E113" s="74">
        <v>3011.4</v>
      </c>
    </row>
    <row r="114" spans="1:5" ht="15">
      <c r="A114" s="164" t="s">
        <v>152</v>
      </c>
      <c r="B114" s="193" t="s">
        <v>167</v>
      </c>
      <c r="C114" s="33" t="s">
        <v>28</v>
      </c>
      <c r="D114" s="97"/>
      <c r="E114" s="97"/>
    </row>
    <row r="115" spans="1:5" ht="29.25" customHeight="1">
      <c r="A115" s="164"/>
      <c r="B115" s="193"/>
      <c r="C115" s="62" t="s">
        <v>168</v>
      </c>
      <c r="D115" s="76">
        <v>61520.41</v>
      </c>
      <c r="E115" s="74">
        <v>44896.16</v>
      </c>
    </row>
    <row r="116" spans="1:5" ht="50.25" customHeight="1">
      <c r="A116" s="164"/>
      <c r="B116" s="193"/>
      <c r="C116" s="62" t="s">
        <v>233</v>
      </c>
      <c r="D116" s="76">
        <v>56846.09</v>
      </c>
      <c r="E116" s="74">
        <v>28752.89</v>
      </c>
    </row>
    <row r="117" spans="1:5" ht="33" customHeight="1">
      <c r="A117" s="164"/>
      <c r="B117" s="193"/>
      <c r="C117" s="62" t="s">
        <v>169</v>
      </c>
      <c r="D117" s="76">
        <v>51444.89</v>
      </c>
      <c r="E117" s="74">
        <v>44971.78</v>
      </c>
    </row>
    <row r="118" spans="1:5" ht="45">
      <c r="A118" s="73" t="s">
        <v>153</v>
      </c>
      <c r="B118" s="62" t="s">
        <v>241</v>
      </c>
      <c r="C118" s="62" t="s">
        <v>44</v>
      </c>
      <c r="D118" s="76">
        <v>0</v>
      </c>
      <c r="E118" s="74">
        <v>0</v>
      </c>
    </row>
    <row r="119" spans="1:5" ht="45">
      <c r="A119" s="73" t="s">
        <v>154</v>
      </c>
      <c r="B119" s="62" t="s">
        <v>192</v>
      </c>
      <c r="C119" s="62" t="s">
        <v>44</v>
      </c>
      <c r="D119" s="76">
        <v>59632.3</v>
      </c>
      <c r="E119" s="74">
        <v>48926.4</v>
      </c>
    </row>
    <row r="120" spans="1:5" ht="67.5" customHeight="1">
      <c r="A120" s="73" t="s">
        <v>162</v>
      </c>
      <c r="B120" s="62" t="s">
        <v>172</v>
      </c>
      <c r="C120" s="62" t="s">
        <v>173</v>
      </c>
      <c r="D120" s="76">
        <v>2.1</v>
      </c>
      <c r="E120" s="74">
        <v>1.69</v>
      </c>
    </row>
    <row r="121" spans="1:5" ht="135">
      <c r="A121" s="73" t="s">
        <v>170</v>
      </c>
      <c r="B121" s="62" t="s">
        <v>240</v>
      </c>
      <c r="C121" s="62" t="s">
        <v>173</v>
      </c>
      <c r="D121" s="76">
        <v>0</v>
      </c>
      <c r="E121" s="74">
        <v>0</v>
      </c>
    </row>
    <row r="122" spans="1:5" ht="66.75" customHeight="1">
      <c r="A122" s="73" t="s">
        <v>171</v>
      </c>
      <c r="B122" s="62" t="s">
        <v>189</v>
      </c>
      <c r="C122" s="62" t="s">
        <v>173</v>
      </c>
      <c r="D122" s="76">
        <v>1.2</v>
      </c>
      <c r="E122" s="74">
        <v>1.2</v>
      </c>
    </row>
    <row r="123" spans="1:5" ht="65.25" customHeight="1">
      <c r="A123" s="98" t="s">
        <v>179</v>
      </c>
      <c r="B123" s="62" t="s">
        <v>288</v>
      </c>
      <c r="C123" s="62" t="s">
        <v>44</v>
      </c>
      <c r="D123" s="76">
        <v>18680</v>
      </c>
      <c r="E123" s="74">
        <v>0</v>
      </c>
    </row>
    <row r="124" spans="1:5" ht="65.25" customHeight="1">
      <c r="A124" s="73" t="s">
        <v>180</v>
      </c>
      <c r="B124" s="62" t="s">
        <v>178</v>
      </c>
      <c r="C124" s="62" t="s">
        <v>44</v>
      </c>
      <c r="D124" s="76">
        <v>640.74</v>
      </c>
      <c r="E124" s="74">
        <v>0</v>
      </c>
    </row>
    <row r="125" spans="1:5" ht="65.25" customHeight="1">
      <c r="A125" s="73" t="s">
        <v>234</v>
      </c>
      <c r="B125" s="62" t="s">
        <v>236</v>
      </c>
      <c r="C125" s="62" t="s">
        <v>44</v>
      </c>
      <c r="D125" s="76">
        <v>2000</v>
      </c>
      <c r="E125" s="74">
        <v>358.55</v>
      </c>
    </row>
    <row r="126" spans="1:5" ht="66.75" customHeight="1" thickBot="1">
      <c r="A126" s="99" t="s">
        <v>235</v>
      </c>
      <c r="B126" s="100" t="s">
        <v>237</v>
      </c>
      <c r="C126" s="100" t="s">
        <v>44</v>
      </c>
      <c r="D126" s="101">
        <v>0</v>
      </c>
      <c r="E126" s="102">
        <v>0</v>
      </c>
    </row>
    <row r="127" spans="1:5" ht="14.25">
      <c r="A127" s="238" t="s">
        <v>39</v>
      </c>
      <c r="B127" s="172" t="s">
        <v>60</v>
      </c>
      <c r="C127" s="35" t="s">
        <v>28</v>
      </c>
      <c r="D127" s="88">
        <f>D128+D129</f>
        <v>135809.26</v>
      </c>
      <c r="E127" s="88">
        <f>E128+E129</f>
        <v>87897.74</v>
      </c>
    </row>
    <row r="128" spans="1:6" ht="30">
      <c r="A128" s="239"/>
      <c r="B128" s="157"/>
      <c r="C128" s="41" t="s">
        <v>44</v>
      </c>
      <c r="D128" s="97">
        <f>D130+D131+D132+D134+D136+D138</f>
        <v>135719.07</v>
      </c>
      <c r="E128" s="103">
        <f>E130+E131+E132+E134+E136+E138</f>
        <v>87897.74</v>
      </c>
      <c r="F128" s="31"/>
    </row>
    <row r="129" spans="1:5" ht="33" customHeight="1" thickBot="1">
      <c r="A129" s="240"/>
      <c r="B129" s="158"/>
      <c r="C129" s="104" t="s">
        <v>173</v>
      </c>
      <c r="D129" s="91">
        <f>D135+D139</f>
        <v>90.19</v>
      </c>
      <c r="E129" s="92">
        <f>E135+E139</f>
        <v>0</v>
      </c>
    </row>
    <row r="130" spans="1:5" ht="90">
      <c r="A130" s="93" t="s">
        <v>97</v>
      </c>
      <c r="B130" s="94" t="s">
        <v>175</v>
      </c>
      <c r="C130" s="94" t="s">
        <v>44</v>
      </c>
      <c r="D130" s="95">
        <v>114147.63</v>
      </c>
      <c r="E130" s="96">
        <v>72808.12</v>
      </c>
    </row>
    <row r="131" spans="1:5" ht="105">
      <c r="A131" s="73" t="s">
        <v>177</v>
      </c>
      <c r="B131" s="62" t="s">
        <v>176</v>
      </c>
      <c r="C131" s="62" t="s">
        <v>44</v>
      </c>
      <c r="D131" s="76">
        <v>8182</v>
      </c>
      <c r="E131" s="74">
        <v>6269.44</v>
      </c>
    </row>
    <row r="132" spans="1:5" ht="90">
      <c r="A132" s="73" t="s">
        <v>86</v>
      </c>
      <c r="B132" s="62" t="s">
        <v>239</v>
      </c>
      <c r="C132" s="62" t="s">
        <v>44</v>
      </c>
      <c r="D132" s="76">
        <v>800</v>
      </c>
      <c r="E132" s="74">
        <v>394.74</v>
      </c>
    </row>
    <row r="133" spans="1:5" ht="15">
      <c r="A133" s="248" t="s">
        <v>87</v>
      </c>
      <c r="B133" s="236" t="s">
        <v>181</v>
      </c>
      <c r="C133" s="62" t="s">
        <v>289</v>
      </c>
      <c r="D133" s="76">
        <f>D134+D135</f>
        <v>9801.21</v>
      </c>
      <c r="E133" s="76">
        <f>E134+E135</f>
        <v>8235.5</v>
      </c>
    </row>
    <row r="134" spans="1:5" ht="25.5" customHeight="1">
      <c r="A134" s="249"/>
      <c r="B134" s="237"/>
      <c r="C134" s="62" t="s">
        <v>44</v>
      </c>
      <c r="D134" s="76">
        <v>9745.5</v>
      </c>
      <c r="E134" s="74">
        <v>8235.5</v>
      </c>
    </row>
    <row r="135" spans="1:5" ht="30" customHeight="1">
      <c r="A135" s="250"/>
      <c r="B135" s="192"/>
      <c r="C135" s="62" t="s">
        <v>173</v>
      </c>
      <c r="D135" s="76">
        <v>55.71</v>
      </c>
      <c r="E135" s="74">
        <v>0</v>
      </c>
    </row>
    <row r="136" spans="1:5" ht="50.25" customHeight="1">
      <c r="A136" s="73" t="s">
        <v>88</v>
      </c>
      <c r="B136" s="62" t="s">
        <v>220</v>
      </c>
      <c r="C136" s="62" t="s">
        <v>44</v>
      </c>
      <c r="D136" s="76">
        <v>2650</v>
      </c>
      <c r="E136" s="74">
        <v>0</v>
      </c>
    </row>
    <row r="137" spans="1:5" ht="22.5" customHeight="1">
      <c r="A137" s="248" t="s">
        <v>89</v>
      </c>
      <c r="B137" s="236" t="s">
        <v>238</v>
      </c>
      <c r="C137" s="62" t="s">
        <v>289</v>
      </c>
      <c r="D137" s="76">
        <f>D138+D139</f>
        <v>228.42</v>
      </c>
      <c r="E137" s="76">
        <f>E138+E139</f>
        <v>189.94</v>
      </c>
    </row>
    <row r="138" spans="1:5" ht="39" customHeight="1">
      <c r="A138" s="249"/>
      <c r="B138" s="237"/>
      <c r="C138" s="62" t="s">
        <v>44</v>
      </c>
      <c r="D138" s="76">
        <v>193.94</v>
      </c>
      <c r="E138" s="74">
        <v>189.94</v>
      </c>
    </row>
    <row r="139" spans="1:5" ht="30" customHeight="1">
      <c r="A139" s="250"/>
      <c r="B139" s="192"/>
      <c r="C139" s="62" t="s">
        <v>173</v>
      </c>
      <c r="D139" s="76">
        <v>34.48</v>
      </c>
      <c r="E139" s="74">
        <v>0</v>
      </c>
    </row>
    <row r="140" spans="1:5" ht="32.25" customHeight="1">
      <c r="A140" s="208" t="s">
        <v>67</v>
      </c>
      <c r="B140" s="208"/>
      <c r="C140" s="208"/>
      <c r="D140" s="208"/>
      <c r="E140" s="47"/>
    </row>
    <row r="141" spans="1:5" ht="12.75" customHeight="1">
      <c r="A141" s="228" t="s">
        <v>26</v>
      </c>
      <c r="B141" s="228"/>
      <c r="C141" s="213" t="s">
        <v>9</v>
      </c>
      <c r="D141" s="235">
        <f>SUM(D144,D150,D159)</f>
        <v>32291</v>
      </c>
      <c r="E141" s="232">
        <f>SUM(E144,E150,E159)</f>
        <v>16193.099999999999</v>
      </c>
    </row>
    <row r="142" spans="1:5" ht="12.75" customHeight="1">
      <c r="A142" s="228"/>
      <c r="B142" s="228"/>
      <c r="C142" s="213"/>
      <c r="D142" s="235"/>
      <c r="E142" s="232"/>
    </row>
    <row r="143" spans="1:5" ht="60" customHeight="1">
      <c r="A143" s="228"/>
      <c r="B143" s="228"/>
      <c r="C143" s="19" t="s">
        <v>69</v>
      </c>
      <c r="D143" s="82">
        <f>SUM(D146,D152,D160)</f>
        <v>32291</v>
      </c>
      <c r="E143" s="82">
        <v>16193.1</v>
      </c>
    </row>
    <row r="144" spans="1:5" ht="12.75">
      <c r="A144" s="210" t="s">
        <v>21</v>
      </c>
      <c r="B144" s="251" t="s">
        <v>22</v>
      </c>
      <c r="C144" s="207" t="s">
        <v>9</v>
      </c>
      <c r="D144" s="244">
        <v>12000</v>
      </c>
      <c r="E144" s="226">
        <v>3522.2</v>
      </c>
    </row>
    <row r="145" spans="1:5" ht="12.75">
      <c r="A145" s="211"/>
      <c r="B145" s="251"/>
      <c r="C145" s="207"/>
      <c r="D145" s="244"/>
      <c r="E145" s="226"/>
    </row>
    <row r="146" spans="1:5" ht="30">
      <c r="A146" s="212"/>
      <c r="B146" s="251"/>
      <c r="C146" s="105" t="s">
        <v>69</v>
      </c>
      <c r="D146" s="78">
        <v>12000</v>
      </c>
      <c r="E146" s="61">
        <v>3522.2</v>
      </c>
    </row>
    <row r="147" spans="1:5" ht="51" customHeight="1">
      <c r="A147" s="41" t="s">
        <v>73</v>
      </c>
      <c r="B147" s="62" t="s">
        <v>22</v>
      </c>
      <c r="C147" s="105" t="s">
        <v>69</v>
      </c>
      <c r="D147" s="78">
        <v>1000</v>
      </c>
      <c r="E147" s="61">
        <v>706.1</v>
      </c>
    </row>
    <row r="148" spans="1:5" ht="39" customHeight="1">
      <c r="A148" s="41" t="s">
        <v>74</v>
      </c>
      <c r="B148" s="62" t="s">
        <v>76</v>
      </c>
      <c r="C148" s="105" t="s">
        <v>69</v>
      </c>
      <c r="D148" s="78">
        <v>1000</v>
      </c>
      <c r="E148" s="61">
        <v>0</v>
      </c>
    </row>
    <row r="149" spans="1:5" ht="90">
      <c r="A149" s="41" t="s">
        <v>75</v>
      </c>
      <c r="B149" s="62" t="s">
        <v>77</v>
      </c>
      <c r="C149" s="105" t="s">
        <v>69</v>
      </c>
      <c r="D149" s="78">
        <v>10000</v>
      </c>
      <c r="E149" s="61">
        <v>2816.1</v>
      </c>
    </row>
    <row r="150" spans="1:5" ht="12.75" customHeight="1">
      <c r="A150" s="225" t="s">
        <v>23</v>
      </c>
      <c r="B150" s="228" t="s">
        <v>24</v>
      </c>
      <c r="C150" s="206" t="s">
        <v>9</v>
      </c>
      <c r="D150" s="214">
        <f>SUM(D153:D158)</f>
        <v>13011</v>
      </c>
      <c r="E150" s="226">
        <v>7922.4</v>
      </c>
    </row>
    <row r="151" spans="1:5" ht="12.75" customHeight="1">
      <c r="A151" s="225"/>
      <c r="B151" s="228"/>
      <c r="C151" s="206"/>
      <c r="D151" s="214"/>
      <c r="E151" s="226"/>
    </row>
    <row r="152" spans="1:5" ht="30">
      <c r="A152" s="225"/>
      <c r="B152" s="228"/>
      <c r="C152" s="107" t="s">
        <v>69</v>
      </c>
      <c r="D152" s="108">
        <v>13011</v>
      </c>
      <c r="E152" s="61">
        <v>7922.4</v>
      </c>
    </row>
    <row r="153" spans="1:5" ht="30">
      <c r="A153" s="41" t="s">
        <v>84</v>
      </c>
      <c r="B153" s="62" t="s">
        <v>78</v>
      </c>
      <c r="C153" s="107" t="s">
        <v>69</v>
      </c>
      <c r="D153" s="108">
        <v>9911</v>
      </c>
      <c r="E153" s="108">
        <v>6584.3</v>
      </c>
    </row>
    <row r="154" spans="1:5" ht="75">
      <c r="A154" s="41" t="s">
        <v>85</v>
      </c>
      <c r="B154" s="62" t="s">
        <v>79</v>
      </c>
      <c r="C154" s="107" t="s">
        <v>69</v>
      </c>
      <c r="D154" s="78">
        <v>700</v>
      </c>
      <c r="E154" s="108">
        <v>345</v>
      </c>
    </row>
    <row r="155" spans="1:5" ht="28.5" customHeight="1">
      <c r="A155" s="105" t="s">
        <v>86</v>
      </c>
      <c r="B155" s="62" t="s">
        <v>80</v>
      </c>
      <c r="C155" s="107" t="s">
        <v>69</v>
      </c>
      <c r="D155" s="78">
        <v>1850</v>
      </c>
      <c r="E155" s="108">
        <v>787.7</v>
      </c>
    </row>
    <row r="156" spans="1:5" ht="60">
      <c r="A156" s="41" t="s">
        <v>87</v>
      </c>
      <c r="B156" s="62" t="s">
        <v>81</v>
      </c>
      <c r="C156" s="107" t="s">
        <v>69</v>
      </c>
      <c r="D156" s="78">
        <v>100</v>
      </c>
      <c r="E156" s="108">
        <v>58.4</v>
      </c>
    </row>
    <row r="157" spans="1:5" ht="65.25" customHeight="1">
      <c r="A157" s="41" t="s">
        <v>88</v>
      </c>
      <c r="B157" s="62" t="s">
        <v>82</v>
      </c>
      <c r="C157" s="107" t="s">
        <v>69</v>
      </c>
      <c r="D157" s="78">
        <v>350</v>
      </c>
      <c r="E157" s="108">
        <v>147</v>
      </c>
    </row>
    <row r="158" spans="1:5" ht="60">
      <c r="A158" s="41" t="s">
        <v>89</v>
      </c>
      <c r="B158" s="62" t="s">
        <v>83</v>
      </c>
      <c r="C158" s="107" t="s">
        <v>69</v>
      </c>
      <c r="D158" s="78">
        <v>100</v>
      </c>
      <c r="E158" s="108">
        <v>0</v>
      </c>
    </row>
    <row r="159" spans="1:5" ht="14.25">
      <c r="A159" s="225" t="s">
        <v>25</v>
      </c>
      <c r="B159" s="175" t="s">
        <v>94</v>
      </c>
      <c r="C159" s="26" t="s">
        <v>9</v>
      </c>
      <c r="D159" s="106">
        <v>7280</v>
      </c>
      <c r="E159" s="109">
        <v>4748.5</v>
      </c>
    </row>
    <row r="160" spans="1:5" ht="127.5" customHeight="1">
      <c r="A160" s="225"/>
      <c r="B160" s="175"/>
      <c r="C160" s="110" t="s">
        <v>69</v>
      </c>
      <c r="D160" s="111">
        <v>7280</v>
      </c>
      <c r="E160" s="108">
        <v>4748.5</v>
      </c>
    </row>
    <row r="161" spans="1:5" ht="77.25" customHeight="1">
      <c r="A161" s="112" t="s">
        <v>90</v>
      </c>
      <c r="B161" s="62" t="s">
        <v>91</v>
      </c>
      <c r="C161" s="62" t="s">
        <v>44</v>
      </c>
      <c r="D161" s="78">
        <v>984</v>
      </c>
      <c r="E161" s="108">
        <v>583.1</v>
      </c>
    </row>
    <row r="162" spans="1:5" ht="120">
      <c r="A162" s="112" t="s">
        <v>92</v>
      </c>
      <c r="B162" s="62" t="s">
        <v>93</v>
      </c>
      <c r="C162" s="62" t="s">
        <v>44</v>
      </c>
      <c r="D162" s="78">
        <v>6296</v>
      </c>
      <c r="E162" s="108">
        <v>4165.4</v>
      </c>
    </row>
    <row r="163" spans="1:5" ht="29.25" customHeight="1">
      <c r="A163" s="208" t="s">
        <v>65</v>
      </c>
      <c r="B163" s="208"/>
      <c r="C163" s="208"/>
      <c r="D163" s="209"/>
      <c r="E163" s="47"/>
    </row>
    <row r="164" spans="1:5" ht="14.25">
      <c r="A164" s="184" t="s">
        <v>54</v>
      </c>
      <c r="B164" s="187"/>
      <c r="C164" s="10" t="s">
        <v>28</v>
      </c>
      <c r="D164" s="48">
        <f>SUM(D165,D166,D167,D168)</f>
        <v>260639.2</v>
      </c>
      <c r="E164" s="49">
        <f>SUM(E166,E165,E167,E168)</f>
        <v>204727.2</v>
      </c>
    </row>
    <row r="165" spans="1:6" ht="28.5">
      <c r="A165" s="187"/>
      <c r="B165" s="187"/>
      <c r="C165" s="4" t="s">
        <v>44</v>
      </c>
      <c r="D165" s="113">
        <f>SUM(D170,D185)</f>
        <v>184699.7</v>
      </c>
      <c r="E165" s="114">
        <f>SUM(E170,E185)</f>
        <v>149117.8</v>
      </c>
      <c r="F165" s="22"/>
    </row>
    <row r="166" spans="1:5" ht="15">
      <c r="A166" s="187"/>
      <c r="B166" s="187"/>
      <c r="C166" s="5" t="s">
        <v>207</v>
      </c>
      <c r="D166" s="115">
        <f>SUM(D171)</f>
        <v>86.2</v>
      </c>
      <c r="E166" s="116">
        <f>SUM(E171)</f>
        <v>86.2</v>
      </c>
    </row>
    <row r="167" spans="1:5" ht="15">
      <c r="A167" s="187"/>
      <c r="B167" s="187"/>
      <c r="C167" s="6" t="s">
        <v>221</v>
      </c>
      <c r="D167" s="117">
        <f>SUM(D172)</f>
        <v>0</v>
      </c>
      <c r="E167" s="118">
        <f>E172</f>
        <v>0</v>
      </c>
    </row>
    <row r="168" spans="1:5" ht="15">
      <c r="A168" s="187"/>
      <c r="B168" s="187"/>
      <c r="C168" s="7" t="s">
        <v>53</v>
      </c>
      <c r="D168" s="119">
        <f>SUM(D173)</f>
        <v>75853.3</v>
      </c>
      <c r="E168" s="120">
        <f>E173</f>
        <v>55523.2</v>
      </c>
    </row>
    <row r="169" spans="1:5" ht="14.25">
      <c r="A169" s="157" t="s">
        <v>56</v>
      </c>
      <c r="B169" s="184" t="s">
        <v>51</v>
      </c>
      <c r="C169" s="18" t="s">
        <v>28</v>
      </c>
      <c r="D169" s="57">
        <f>SUM(D170,D171,D172,D173)</f>
        <v>255206.10000000003</v>
      </c>
      <c r="E169" s="58">
        <f>SUM(E170,E171,E172,E173)</f>
        <v>201319.09999999998</v>
      </c>
    </row>
    <row r="170" spans="1:6" ht="30">
      <c r="A170" s="157"/>
      <c r="B170" s="184"/>
      <c r="C170" s="62" t="s">
        <v>44</v>
      </c>
      <c r="D170" s="60">
        <f>SUM(D174,D176,D178,D179,D180,D182,D183)</f>
        <v>179266.6</v>
      </c>
      <c r="E170" s="63">
        <f>SUM(E174,E176,E178,E179,E180,E182,E183)</f>
        <v>145709.69999999998</v>
      </c>
      <c r="F170" s="22"/>
    </row>
    <row r="171" spans="1:5" ht="15">
      <c r="A171" s="157"/>
      <c r="B171" s="184"/>
      <c r="C171" s="62" t="s">
        <v>207</v>
      </c>
      <c r="D171" s="60">
        <f>D177</f>
        <v>86.2</v>
      </c>
      <c r="E171" s="63">
        <f>E177</f>
        <v>86.2</v>
      </c>
    </row>
    <row r="172" spans="1:5" ht="15">
      <c r="A172" s="157"/>
      <c r="B172" s="184"/>
      <c r="C172" s="62" t="s">
        <v>221</v>
      </c>
      <c r="D172" s="60"/>
      <c r="E172" s="63"/>
    </row>
    <row r="173" spans="1:5" ht="15">
      <c r="A173" s="157"/>
      <c r="B173" s="184"/>
      <c r="C173" s="62" t="s">
        <v>53</v>
      </c>
      <c r="D173" s="60">
        <v>75853.3</v>
      </c>
      <c r="E173" s="63">
        <v>55523.2</v>
      </c>
    </row>
    <row r="174" spans="1:5" ht="30">
      <c r="A174" s="73" t="s">
        <v>119</v>
      </c>
      <c r="B174" s="62" t="s">
        <v>155</v>
      </c>
      <c r="C174" s="62" t="s">
        <v>44</v>
      </c>
      <c r="D174" s="60">
        <v>5436</v>
      </c>
      <c r="E174" s="63">
        <v>3695.4</v>
      </c>
    </row>
    <row r="175" spans="1:5" ht="15">
      <c r="A175" s="164" t="s">
        <v>120</v>
      </c>
      <c r="B175" s="193" t="s">
        <v>156</v>
      </c>
      <c r="C175" s="62" t="s">
        <v>28</v>
      </c>
      <c r="D175" s="60">
        <f>SUM(D176:D177)</f>
        <v>21170.2</v>
      </c>
      <c r="E175" s="63">
        <f>SUM(E176:E177)</f>
        <v>17009</v>
      </c>
    </row>
    <row r="176" spans="1:5" ht="30">
      <c r="A176" s="219"/>
      <c r="B176" s="219"/>
      <c r="C176" s="62" t="s">
        <v>44</v>
      </c>
      <c r="D176" s="78">
        <v>21084</v>
      </c>
      <c r="E176" s="63">
        <v>16922.8</v>
      </c>
    </row>
    <row r="177" spans="1:5" ht="15">
      <c r="A177" s="219"/>
      <c r="B177" s="219"/>
      <c r="C177" s="62" t="s">
        <v>207</v>
      </c>
      <c r="D177" s="60">
        <v>86.2</v>
      </c>
      <c r="E177" s="63">
        <v>86.2</v>
      </c>
    </row>
    <row r="178" spans="1:5" ht="30">
      <c r="A178" s="73" t="s">
        <v>150</v>
      </c>
      <c r="B178" s="62" t="s">
        <v>157</v>
      </c>
      <c r="C178" s="62" t="s">
        <v>44</v>
      </c>
      <c r="D178" s="60">
        <v>55240</v>
      </c>
      <c r="E178" s="63">
        <v>43273.3</v>
      </c>
    </row>
    <row r="179" spans="1:5" ht="90">
      <c r="A179" s="73" t="s">
        <v>151</v>
      </c>
      <c r="B179" s="62" t="s">
        <v>158</v>
      </c>
      <c r="C179" s="62" t="s">
        <v>44</v>
      </c>
      <c r="D179" s="60">
        <v>7680</v>
      </c>
      <c r="E179" s="63">
        <v>6846.7</v>
      </c>
    </row>
    <row r="180" spans="1:5" ht="12.75">
      <c r="A180" s="164" t="s">
        <v>152</v>
      </c>
      <c r="B180" s="164" t="s">
        <v>159</v>
      </c>
      <c r="C180" s="193" t="s">
        <v>44</v>
      </c>
      <c r="D180" s="215">
        <v>68110.1</v>
      </c>
      <c r="E180" s="227">
        <v>55571.1</v>
      </c>
    </row>
    <row r="181" spans="1:5" ht="39.75" customHeight="1">
      <c r="A181" s="164"/>
      <c r="B181" s="164"/>
      <c r="C181" s="193"/>
      <c r="D181" s="215"/>
      <c r="E181" s="227"/>
    </row>
    <row r="182" spans="1:5" ht="60">
      <c r="A182" s="73" t="s">
        <v>153</v>
      </c>
      <c r="B182" s="62" t="s">
        <v>160</v>
      </c>
      <c r="C182" s="62" t="s">
        <v>44</v>
      </c>
      <c r="D182" s="78">
        <v>17990</v>
      </c>
      <c r="E182" s="63">
        <v>16395.4</v>
      </c>
    </row>
    <row r="183" spans="1:5" ht="33" customHeight="1">
      <c r="A183" s="73" t="s">
        <v>154</v>
      </c>
      <c r="B183" s="62" t="s">
        <v>161</v>
      </c>
      <c r="C183" s="62" t="s">
        <v>44</v>
      </c>
      <c r="D183" s="78">
        <v>3726.5</v>
      </c>
      <c r="E183" s="63">
        <v>3005</v>
      </c>
    </row>
    <row r="184" spans="1:5" ht="14.25">
      <c r="A184" s="175" t="s">
        <v>39</v>
      </c>
      <c r="B184" s="175" t="s">
        <v>52</v>
      </c>
      <c r="C184" s="18" t="s">
        <v>28</v>
      </c>
      <c r="D184" s="57">
        <f>D185</f>
        <v>5433.1</v>
      </c>
      <c r="E184" s="58">
        <f>E185</f>
        <v>3408.1</v>
      </c>
    </row>
    <row r="185" spans="1:5" ht="63.75" customHeight="1">
      <c r="A185" s="175"/>
      <c r="B185" s="175"/>
      <c r="C185" s="62" t="s">
        <v>44</v>
      </c>
      <c r="D185" s="78">
        <v>5433.1</v>
      </c>
      <c r="E185" s="60">
        <v>3408.1</v>
      </c>
    </row>
    <row r="186" spans="1:5" ht="31.5" customHeight="1">
      <c r="A186" s="185" t="s">
        <v>228</v>
      </c>
      <c r="B186" s="185"/>
      <c r="C186" s="185"/>
      <c r="D186" s="185"/>
      <c r="E186" s="47"/>
    </row>
    <row r="187" spans="1:5" ht="14.25">
      <c r="A187" s="184" t="s">
        <v>229</v>
      </c>
      <c r="B187" s="187"/>
      <c r="C187" s="10" t="s">
        <v>28</v>
      </c>
      <c r="D187" s="121">
        <v>1450</v>
      </c>
      <c r="E187" s="49">
        <v>639.8</v>
      </c>
    </row>
    <row r="188" spans="1:5" ht="30">
      <c r="A188" s="187"/>
      <c r="B188" s="187"/>
      <c r="C188" s="11" t="s">
        <v>44</v>
      </c>
      <c r="D188" s="122">
        <v>1450</v>
      </c>
      <c r="E188" s="123">
        <v>639.8</v>
      </c>
    </row>
    <row r="189" spans="1:5" ht="15">
      <c r="A189" s="187"/>
      <c r="B189" s="187"/>
      <c r="C189" s="12" t="s">
        <v>42</v>
      </c>
      <c r="D189" s="124">
        <v>0</v>
      </c>
      <c r="E189" s="116">
        <v>0</v>
      </c>
    </row>
    <row r="190" spans="1:5" ht="15">
      <c r="A190" s="187"/>
      <c r="B190" s="187"/>
      <c r="C190" s="27" t="s">
        <v>61</v>
      </c>
      <c r="D190" s="125">
        <v>0</v>
      </c>
      <c r="E190" s="118">
        <v>0</v>
      </c>
    </row>
    <row r="191" spans="1:5" ht="39.75" customHeight="1" thickBot="1">
      <c r="A191" s="200" t="s">
        <v>66</v>
      </c>
      <c r="B191" s="201"/>
      <c r="C191" s="201"/>
      <c r="D191" s="201"/>
      <c r="E191" s="162"/>
    </row>
    <row r="192" spans="1:5" ht="14.25">
      <c r="A192" s="202" t="s">
        <v>12</v>
      </c>
      <c r="B192" s="216"/>
      <c r="C192" s="38" t="s">
        <v>9</v>
      </c>
      <c r="D192" s="126">
        <f>SUM(D193:D195)</f>
        <v>702915.3599999999</v>
      </c>
      <c r="E192" s="126">
        <f>SUM(E193:E195)</f>
        <v>416111.81999999995</v>
      </c>
    </row>
    <row r="193" spans="1:6" ht="30">
      <c r="A193" s="203"/>
      <c r="B193" s="170"/>
      <c r="C193" s="13" t="s">
        <v>69</v>
      </c>
      <c r="D193" s="82">
        <f>D197+D213+D219+D230+D235+D244+D249+D253</f>
        <v>552915.3599999999</v>
      </c>
      <c r="E193" s="82">
        <f>E197+E213+E219+E230+E235+E244+E249+E253-0.01</f>
        <v>366737.22</v>
      </c>
      <c r="F193" s="22"/>
    </row>
    <row r="194" spans="1:6" ht="15">
      <c r="A194" s="203"/>
      <c r="B194" s="170"/>
      <c r="C194" s="14" t="s">
        <v>61</v>
      </c>
      <c r="D194" s="127">
        <f>D198</f>
        <v>150000</v>
      </c>
      <c r="E194" s="127">
        <f>E198</f>
        <v>49374.6</v>
      </c>
      <c r="F194" s="31"/>
    </row>
    <row r="195" spans="1:5" ht="15.75" thickBot="1">
      <c r="A195" s="217"/>
      <c r="B195" s="218"/>
      <c r="C195" s="39" t="s">
        <v>53</v>
      </c>
      <c r="D195" s="128">
        <v>0</v>
      </c>
      <c r="E195" s="129">
        <v>0</v>
      </c>
    </row>
    <row r="196" spans="1:5" ht="14.25">
      <c r="A196" s="202" t="s">
        <v>13</v>
      </c>
      <c r="B196" s="198" t="s">
        <v>2</v>
      </c>
      <c r="C196" s="40" t="s">
        <v>9</v>
      </c>
      <c r="D196" s="88">
        <f>SUM(D197:D199)</f>
        <v>319518.4</v>
      </c>
      <c r="E196" s="88">
        <f>SUM(E197:E199)</f>
        <v>149633.66</v>
      </c>
    </row>
    <row r="197" spans="1:6" ht="30">
      <c r="A197" s="203"/>
      <c r="B197" s="157"/>
      <c r="C197" s="107" t="s">
        <v>69</v>
      </c>
      <c r="D197" s="76">
        <f>D201+D204+D206+D207+D208+D209+D210+D211</f>
        <v>169518.4</v>
      </c>
      <c r="E197" s="76">
        <f>E201+E204+E206+E207+E208+E209+E210+E211</f>
        <v>100259.06</v>
      </c>
      <c r="F197" s="31"/>
    </row>
    <row r="198" spans="1:7" ht="15">
      <c r="A198" s="204"/>
      <c r="B198" s="157"/>
      <c r="C198" s="107" t="s">
        <v>61</v>
      </c>
      <c r="D198" s="76">
        <f>D205+D202</f>
        <v>150000</v>
      </c>
      <c r="E198" s="76">
        <f>E205+E202</f>
        <v>49374.6</v>
      </c>
      <c r="G198" s="22"/>
    </row>
    <row r="199" spans="1:5" ht="45" customHeight="1" thickBot="1">
      <c r="A199" s="205"/>
      <c r="B199" s="158"/>
      <c r="C199" s="130" t="s">
        <v>53</v>
      </c>
      <c r="D199" s="91">
        <v>0</v>
      </c>
      <c r="E199" s="131">
        <v>0</v>
      </c>
    </row>
    <row r="200" spans="1:5" ht="15">
      <c r="A200" s="199" t="s">
        <v>73</v>
      </c>
      <c r="B200" s="192" t="s">
        <v>134</v>
      </c>
      <c r="C200" s="132" t="s">
        <v>9</v>
      </c>
      <c r="D200" s="95">
        <f>D201+D202</f>
        <v>211965.26</v>
      </c>
      <c r="E200" s="95">
        <f>E201+E202</f>
        <v>55242.52</v>
      </c>
    </row>
    <row r="201" spans="1:5" ht="30">
      <c r="A201" s="197"/>
      <c r="B201" s="193"/>
      <c r="C201" s="105" t="s">
        <v>69</v>
      </c>
      <c r="D201" s="76">
        <v>101878.66</v>
      </c>
      <c r="E201" s="74">
        <v>45155.92</v>
      </c>
    </row>
    <row r="202" spans="1:5" ht="15">
      <c r="A202" s="197"/>
      <c r="B202" s="193"/>
      <c r="C202" s="105" t="s">
        <v>61</v>
      </c>
      <c r="D202" s="76">
        <v>110086.6</v>
      </c>
      <c r="E202" s="74">
        <v>10086.6</v>
      </c>
    </row>
    <row r="203" spans="1:5" ht="15">
      <c r="A203" s="197" t="s">
        <v>74</v>
      </c>
      <c r="B203" s="193" t="s">
        <v>135</v>
      </c>
      <c r="C203" s="105" t="s">
        <v>9</v>
      </c>
      <c r="D203" s="76">
        <f>D204+D205</f>
        <v>81022.12</v>
      </c>
      <c r="E203" s="76">
        <f>E204+E205</f>
        <v>71512.12</v>
      </c>
    </row>
    <row r="204" spans="1:5" ht="30">
      <c r="A204" s="197"/>
      <c r="B204" s="193"/>
      <c r="C204" s="105" t="s">
        <v>69</v>
      </c>
      <c r="D204" s="76">
        <v>41108.72</v>
      </c>
      <c r="E204" s="74">
        <v>32224.12</v>
      </c>
    </row>
    <row r="205" spans="1:5" ht="15">
      <c r="A205" s="197"/>
      <c r="B205" s="193"/>
      <c r="C205" s="105" t="s">
        <v>61</v>
      </c>
      <c r="D205" s="76">
        <v>39913.4</v>
      </c>
      <c r="E205" s="74">
        <v>39288</v>
      </c>
    </row>
    <row r="206" spans="1:5" ht="60">
      <c r="A206" s="156" t="s">
        <v>75</v>
      </c>
      <c r="B206" s="62" t="s">
        <v>136</v>
      </c>
      <c r="C206" s="105" t="s">
        <v>69</v>
      </c>
      <c r="D206" s="76">
        <v>3624.99</v>
      </c>
      <c r="E206" s="74">
        <v>3529.02</v>
      </c>
    </row>
    <row r="207" spans="1:5" ht="45">
      <c r="A207" s="156" t="s">
        <v>137</v>
      </c>
      <c r="B207" s="62" t="s">
        <v>141</v>
      </c>
      <c r="C207" s="105" t="s">
        <v>69</v>
      </c>
      <c r="D207" s="76">
        <v>20000</v>
      </c>
      <c r="E207" s="74">
        <v>19350</v>
      </c>
    </row>
    <row r="208" spans="1:5" ht="75">
      <c r="A208" s="156" t="s">
        <v>138</v>
      </c>
      <c r="B208" s="62" t="s">
        <v>191</v>
      </c>
      <c r="C208" s="105" t="s">
        <v>69</v>
      </c>
      <c r="D208" s="76">
        <v>0</v>
      </c>
      <c r="E208" s="74">
        <v>0</v>
      </c>
    </row>
    <row r="209" spans="1:5" ht="45">
      <c r="A209" s="156" t="s">
        <v>139</v>
      </c>
      <c r="B209" s="62" t="s">
        <v>142</v>
      </c>
      <c r="C209" s="105" t="s">
        <v>69</v>
      </c>
      <c r="D209" s="76">
        <v>0</v>
      </c>
      <c r="E209" s="74">
        <v>0</v>
      </c>
    </row>
    <row r="210" spans="1:5" ht="31.5" customHeight="1">
      <c r="A210" s="156" t="s">
        <v>140</v>
      </c>
      <c r="B210" s="62" t="s">
        <v>232</v>
      </c>
      <c r="C210" s="105" t="s">
        <v>69</v>
      </c>
      <c r="D210" s="76">
        <v>2906.03</v>
      </c>
      <c r="E210" s="74">
        <v>0</v>
      </c>
    </row>
    <row r="211" spans="1:5" ht="31.5" customHeight="1">
      <c r="A211" s="156" t="s">
        <v>230</v>
      </c>
      <c r="B211" s="62" t="s">
        <v>231</v>
      </c>
      <c r="C211" s="105" t="s">
        <v>69</v>
      </c>
      <c r="D211" s="76">
        <v>0</v>
      </c>
      <c r="E211" s="74">
        <v>0</v>
      </c>
    </row>
    <row r="212" spans="1:5" ht="14.25">
      <c r="A212" s="170" t="s">
        <v>14</v>
      </c>
      <c r="B212" s="188" t="s">
        <v>6</v>
      </c>
      <c r="C212" s="26" t="s">
        <v>9</v>
      </c>
      <c r="D212" s="133">
        <f>D213</f>
        <v>28093.37</v>
      </c>
      <c r="E212" s="133">
        <f>E213</f>
        <v>13155.93</v>
      </c>
    </row>
    <row r="213" spans="1:5" ht="30">
      <c r="A213" s="170"/>
      <c r="B213" s="188"/>
      <c r="C213" s="110" t="s">
        <v>69</v>
      </c>
      <c r="D213" s="76">
        <f>D216</f>
        <v>28093.37</v>
      </c>
      <c r="E213" s="76">
        <f>E216</f>
        <v>13155.93</v>
      </c>
    </row>
    <row r="214" spans="1:5" ht="15">
      <c r="A214" s="170"/>
      <c r="B214" s="188"/>
      <c r="C214" s="110" t="s">
        <v>61</v>
      </c>
      <c r="D214" s="76">
        <v>0</v>
      </c>
      <c r="E214" s="74"/>
    </row>
    <row r="215" spans="1:5" ht="15">
      <c r="A215" s="170"/>
      <c r="B215" s="188"/>
      <c r="C215" s="110" t="s">
        <v>53</v>
      </c>
      <c r="D215" s="76">
        <v>0</v>
      </c>
      <c r="E215" s="74"/>
    </row>
    <row r="216" spans="1:5" ht="38.25" customHeight="1">
      <c r="A216" s="156" t="s">
        <v>84</v>
      </c>
      <c r="B216" s="107" t="s">
        <v>182</v>
      </c>
      <c r="C216" s="105" t="s">
        <v>69</v>
      </c>
      <c r="D216" s="76">
        <v>28093.37</v>
      </c>
      <c r="E216" s="74">
        <v>13155.93</v>
      </c>
    </row>
    <row r="217" spans="1:5" ht="31.5" customHeight="1">
      <c r="A217" s="156" t="s">
        <v>85</v>
      </c>
      <c r="B217" s="107" t="s">
        <v>290</v>
      </c>
      <c r="C217" s="105" t="s">
        <v>69</v>
      </c>
      <c r="D217" s="76">
        <v>0</v>
      </c>
      <c r="E217" s="74">
        <v>0</v>
      </c>
    </row>
    <row r="218" spans="1:5" ht="14.25">
      <c r="A218" s="170" t="s">
        <v>15</v>
      </c>
      <c r="B218" s="188" t="s">
        <v>3</v>
      </c>
      <c r="C218" s="26" t="s">
        <v>9</v>
      </c>
      <c r="D218" s="133">
        <f>D219</f>
        <v>316432.88999999996</v>
      </c>
      <c r="E218" s="133">
        <f>E219</f>
        <v>224050.63999999998</v>
      </c>
    </row>
    <row r="219" spans="1:5" ht="30">
      <c r="A219" s="170"/>
      <c r="B219" s="188"/>
      <c r="C219" s="110" t="s">
        <v>69</v>
      </c>
      <c r="D219" s="76">
        <f>D222+D223+D224+D225+D226+D227+D228</f>
        <v>316432.88999999996</v>
      </c>
      <c r="E219" s="76">
        <f>E222+E223+E224+E225+E226+E227+E228</f>
        <v>224050.63999999998</v>
      </c>
    </row>
    <row r="220" spans="1:5" ht="15">
      <c r="A220" s="170"/>
      <c r="B220" s="188"/>
      <c r="C220" s="110" t="s">
        <v>61</v>
      </c>
      <c r="D220" s="76">
        <v>0</v>
      </c>
      <c r="E220" s="74">
        <v>0</v>
      </c>
    </row>
    <row r="221" spans="1:5" ht="31.5" customHeight="1">
      <c r="A221" s="170"/>
      <c r="B221" s="188"/>
      <c r="C221" s="110" t="s">
        <v>53</v>
      </c>
      <c r="D221" s="76">
        <v>0</v>
      </c>
      <c r="E221" s="74">
        <v>0</v>
      </c>
    </row>
    <row r="222" spans="1:5" ht="60">
      <c r="A222" s="156" t="s">
        <v>90</v>
      </c>
      <c r="B222" s="107" t="s">
        <v>143</v>
      </c>
      <c r="C222" s="110" t="s">
        <v>69</v>
      </c>
      <c r="D222" s="76">
        <v>202290</v>
      </c>
      <c r="E222" s="74">
        <v>146907.97</v>
      </c>
    </row>
    <row r="223" spans="1:5" ht="45">
      <c r="A223" s="156" t="s">
        <v>92</v>
      </c>
      <c r="B223" s="107" t="s">
        <v>144</v>
      </c>
      <c r="C223" s="110" t="s">
        <v>69</v>
      </c>
      <c r="D223" s="76">
        <v>66500</v>
      </c>
      <c r="E223" s="74">
        <v>45640.02</v>
      </c>
    </row>
    <row r="224" spans="1:5" ht="45">
      <c r="A224" s="156" t="s">
        <v>208</v>
      </c>
      <c r="B224" s="107" t="s">
        <v>183</v>
      </c>
      <c r="C224" s="110" t="s">
        <v>69</v>
      </c>
      <c r="D224" s="76">
        <v>15920</v>
      </c>
      <c r="E224" s="74">
        <v>8193.73</v>
      </c>
    </row>
    <row r="225" spans="1:5" ht="45">
      <c r="A225" s="156" t="s">
        <v>209</v>
      </c>
      <c r="B225" s="107" t="s">
        <v>184</v>
      </c>
      <c r="C225" s="110" t="s">
        <v>69</v>
      </c>
      <c r="D225" s="76">
        <v>1080</v>
      </c>
      <c r="E225" s="74">
        <v>766.3</v>
      </c>
    </row>
    <row r="226" spans="1:5" ht="45">
      <c r="A226" s="156" t="s">
        <v>210</v>
      </c>
      <c r="B226" s="107" t="s">
        <v>145</v>
      </c>
      <c r="C226" s="110" t="s">
        <v>69</v>
      </c>
      <c r="D226" s="76">
        <v>19800</v>
      </c>
      <c r="E226" s="74">
        <v>13772.68</v>
      </c>
    </row>
    <row r="227" spans="1:5" ht="45">
      <c r="A227" s="156" t="s">
        <v>211</v>
      </c>
      <c r="B227" s="107" t="s">
        <v>185</v>
      </c>
      <c r="C227" s="110" t="s">
        <v>69</v>
      </c>
      <c r="D227" s="76">
        <v>4537.85</v>
      </c>
      <c r="E227" s="74">
        <v>3908.1</v>
      </c>
    </row>
    <row r="228" spans="1:5" ht="75">
      <c r="A228" s="156" t="s">
        <v>212</v>
      </c>
      <c r="B228" s="107" t="s">
        <v>190</v>
      </c>
      <c r="C228" s="110" t="s">
        <v>69</v>
      </c>
      <c r="D228" s="76">
        <v>6305.04</v>
      </c>
      <c r="E228" s="74">
        <v>4861.84</v>
      </c>
    </row>
    <row r="229" spans="1:5" ht="14.25">
      <c r="A229" s="170" t="s">
        <v>16</v>
      </c>
      <c r="B229" s="188" t="s">
        <v>10</v>
      </c>
      <c r="C229" s="26" t="s">
        <v>9</v>
      </c>
      <c r="D229" s="133">
        <f>D233</f>
        <v>0</v>
      </c>
      <c r="E229" s="133">
        <f>E233</f>
        <v>0</v>
      </c>
    </row>
    <row r="230" spans="1:5" ht="30">
      <c r="A230" s="170"/>
      <c r="B230" s="188"/>
      <c r="C230" s="110" t="s">
        <v>69</v>
      </c>
      <c r="D230" s="76">
        <v>0</v>
      </c>
      <c r="E230" s="74">
        <v>0</v>
      </c>
    </row>
    <row r="231" spans="1:5" ht="15">
      <c r="A231" s="170"/>
      <c r="B231" s="188"/>
      <c r="C231" s="110" t="s">
        <v>61</v>
      </c>
      <c r="D231" s="76">
        <v>0</v>
      </c>
      <c r="E231" s="74">
        <v>0</v>
      </c>
    </row>
    <row r="232" spans="1:5" ht="57.75" customHeight="1">
      <c r="A232" s="170"/>
      <c r="B232" s="188"/>
      <c r="C232" s="110" t="s">
        <v>53</v>
      </c>
      <c r="D232" s="76">
        <v>0</v>
      </c>
      <c r="E232" s="74">
        <v>0</v>
      </c>
    </row>
    <row r="233" spans="1:5" ht="75">
      <c r="A233" s="156" t="s">
        <v>213</v>
      </c>
      <c r="B233" s="107" t="s">
        <v>146</v>
      </c>
      <c r="C233" s="110" t="s">
        <v>69</v>
      </c>
      <c r="D233" s="97">
        <v>0</v>
      </c>
      <c r="E233" s="74">
        <v>0</v>
      </c>
    </row>
    <row r="234" spans="1:5" ht="14.25">
      <c r="A234" s="189" t="s">
        <v>17</v>
      </c>
      <c r="B234" s="191" t="s">
        <v>5</v>
      </c>
      <c r="C234" s="26" t="s">
        <v>9</v>
      </c>
      <c r="D234" s="133">
        <f>D235</f>
        <v>2395</v>
      </c>
      <c r="E234" s="133">
        <f>E235</f>
        <v>1907.31</v>
      </c>
    </row>
    <row r="235" spans="1:5" ht="30">
      <c r="A235" s="189"/>
      <c r="B235" s="191"/>
      <c r="C235" s="110" t="s">
        <v>69</v>
      </c>
      <c r="D235" s="76">
        <f>D238+D239+D240+D241+D242</f>
        <v>2395</v>
      </c>
      <c r="E235" s="76">
        <f>E238+E239+E240+E241+E242</f>
        <v>1907.31</v>
      </c>
    </row>
    <row r="236" spans="1:5" ht="15">
      <c r="A236" s="189"/>
      <c r="B236" s="191"/>
      <c r="C236" s="110" t="s">
        <v>61</v>
      </c>
      <c r="D236" s="76">
        <v>0</v>
      </c>
      <c r="E236" s="74">
        <v>0</v>
      </c>
    </row>
    <row r="237" spans="1:5" ht="27" customHeight="1">
      <c r="A237" s="189"/>
      <c r="B237" s="191"/>
      <c r="C237" s="110" t="s">
        <v>53</v>
      </c>
      <c r="D237" s="76">
        <v>0</v>
      </c>
      <c r="E237" s="74">
        <v>0</v>
      </c>
    </row>
    <row r="238" spans="1:5" ht="34.5" customHeight="1">
      <c r="A238" s="156" t="s">
        <v>214</v>
      </c>
      <c r="B238" s="134" t="s">
        <v>147</v>
      </c>
      <c r="C238" s="110" t="s">
        <v>69</v>
      </c>
      <c r="D238" s="76">
        <v>1500</v>
      </c>
      <c r="E238" s="74">
        <v>1500</v>
      </c>
    </row>
    <row r="239" spans="1:5" ht="75">
      <c r="A239" s="156" t="s">
        <v>215</v>
      </c>
      <c r="B239" s="134" t="s">
        <v>186</v>
      </c>
      <c r="C239" s="110" t="s">
        <v>69</v>
      </c>
      <c r="D239" s="76">
        <v>480</v>
      </c>
      <c r="E239" s="74">
        <v>0</v>
      </c>
    </row>
    <row r="240" spans="1:5" ht="29.25" customHeight="1">
      <c r="A240" s="156" t="s">
        <v>216</v>
      </c>
      <c r="B240" s="134" t="s">
        <v>187</v>
      </c>
      <c r="C240" s="110" t="s">
        <v>69</v>
      </c>
      <c r="D240" s="76">
        <v>15</v>
      </c>
      <c r="E240" s="74">
        <v>7.31</v>
      </c>
    </row>
    <row r="241" spans="1:5" ht="60">
      <c r="A241" s="156" t="s">
        <v>217</v>
      </c>
      <c r="B241" s="134" t="s">
        <v>148</v>
      </c>
      <c r="C241" s="110" t="s">
        <v>69</v>
      </c>
      <c r="D241" s="76">
        <v>400</v>
      </c>
      <c r="E241" s="74">
        <v>400</v>
      </c>
    </row>
    <row r="242" spans="1:5" ht="54.75" customHeight="1">
      <c r="A242" s="156" t="s">
        <v>218</v>
      </c>
      <c r="B242" s="134" t="s">
        <v>188</v>
      </c>
      <c r="C242" s="110" t="s">
        <v>69</v>
      </c>
      <c r="D242" s="76">
        <v>0</v>
      </c>
      <c r="E242" s="74">
        <v>0</v>
      </c>
    </row>
    <row r="243" spans="1:5" ht="14.25">
      <c r="A243" s="170" t="s">
        <v>18</v>
      </c>
      <c r="B243" s="188" t="s">
        <v>4</v>
      </c>
      <c r="C243" s="26" t="s">
        <v>9</v>
      </c>
      <c r="D243" s="133">
        <f>D244</f>
        <v>1100</v>
      </c>
      <c r="E243" s="133">
        <f>E244</f>
        <v>837.5</v>
      </c>
    </row>
    <row r="244" spans="1:5" ht="30">
      <c r="A244" s="170"/>
      <c r="B244" s="188"/>
      <c r="C244" s="110" t="s">
        <v>69</v>
      </c>
      <c r="D244" s="76">
        <v>1100</v>
      </c>
      <c r="E244" s="76">
        <v>837.5</v>
      </c>
    </row>
    <row r="245" spans="1:5" ht="15">
      <c r="A245" s="170"/>
      <c r="B245" s="188"/>
      <c r="C245" s="110" t="s">
        <v>61</v>
      </c>
      <c r="D245" s="76">
        <v>0</v>
      </c>
      <c r="E245" s="74">
        <v>0</v>
      </c>
    </row>
    <row r="246" spans="1:5" ht="36.75" customHeight="1">
      <c r="A246" s="170"/>
      <c r="B246" s="188"/>
      <c r="C246" s="110" t="s">
        <v>53</v>
      </c>
      <c r="D246" s="76">
        <v>0</v>
      </c>
      <c r="E246" s="74">
        <v>0</v>
      </c>
    </row>
    <row r="247" spans="1:5" ht="45">
      <c r="A247" s="156" t="s">
        <v>219</v>
      </c>
      <c r="B247" s="134" t="s">
        <v>149</v>
      </c>
      <c r="C247" s="110" t="s">
        <v>69</v>
      </c>
      <c r="D247" s="76">
        <v>1100</v>
      </c>
      <c r="E247" s="74">
        <v>837.5</v>
      </c>
    </row>
    <row r="248" spans="1:5" ht="14.25">
      <c r="A248" s="189" t="s">
        <v>19</v>
      </c>
      <c r="B248" s="191" t="s">
        <v>7</v>
      </c>
      <c r="C248" s="26" t="s">
        <v>9</v>
      </c>
      <c r="D248" s="133">
        <f>D249</f>
        <v>24228</v>
      </c>
      <c r="E248" s="133">
        <f>E249</f>
        <v>18969.41</v>
      </c>
    </row>
    <row r="249" spans="1:5" ht="30">
      <c r="A249" s="190"/>
      <c r="B249" s="191"/>
      <c r="C249" s="110" t="s">
        <v>69</v>
      </c>
      <c r="D249" s="76">
        <v>24228</v>
      </c>
      <c r="E249" s="74">
        <v>18969.41</v>
      </c>
    </row>
    <row r="250" spans="1:5" ht="15">
      <c r="A250" s="190"/>
      <c r="B250" s="191"/>
      <c r="C250" s="110" t="s">
        <v>61</v>
      </c>
      <c r="D250" s="76">
        <v>0</v>
      </c>
      <c r="E250" s="74">
        <v>0</v>
      </c>
    </row>
    <row r="251" spans="1:5" ht="15">
      <c r="A251" s="190"/>
      <c r="B251" s="191"/>
      <c r="C251" s="110" t="s">
        <v>53</v>
      </c>
      <c r="D251" s="76">
        <v>0</v>
      </c>
      <c r="E251" s="74">
        <v>0</v>
      </c>
    </row>
    <row r="252" spans="1:5" ht="14.25">
      <c r="A252" s="170" t="s">
        <v>20</v>
      </c>
      <c r="B252" s="188" t="s">
        <v>8</v>
      </c>
      <c r="C252" s="26" t="s">
        <v>9</v>
      </c>
      <c r="D252" s="133">
        <f>D253</f>
        <v>11147.7</v>
      </c>
      <c r="E252" s="133">
        <f>E253</f>
        <v>7557.38</v>
      </c>
    </row>
    <row r="253" spans="1:5" ht="30">
      <c r="A253" s="170"/>
      <c r="B253" s="188"/>
      <c r="C253" s="110" t="s">
        <v>69</v>
      </c>
      <c r="D253" s="76">
        <v>11147.7</v>
      </c>
      <c r="E253" s="74">
        <v>7557.38</v>
      </c>
    </row>
    <row r="254" spans="1:5" ht="15">
      <c r="A254" s="170"/>
      <c r="B254" s="188"/>
      <c r="C254" s="110" t="s">
        <v>61</v>
      </c>
      <c r="D254" s="76">
        <v>0</v>
      </c>
      <c r="E254" s="74">
        <v>0</v>
      </c>
    </row>
    <row r="255" spans="1:5" ht="15">
      <c r="A255" s="170"/>
      <c r="B255" s="188"/>
      <c r="C255" s="110" t="s">
        <v>53</v>
      </c>
      <c r="D255" s="76">
        <v>0</v>
      </c>
      <c r="E255" s="74">
        <v>0</v>
      </c>
    </row>
    <row r="256" spans="1:5" ht="35.25" customHeight="1">
      <c r="A256" s="166" t="s">
        <v>64</v>
      </c>
      <c r="B256" s="167"/>
      <c r="C256" s="167"/>
      <c r="D256" s="167"/>
      <c r="E256" s="168"/>
    </row>
    <row r="257" spans="1:5" ht="14.25">
      <c r="A257" s="184" t="s">
        <v>202</v>
      </c>
      <c r="B257" s="186"/>
      <c r="C257" s="10" t="s">
        <v>28</v>
      </c>
      <c r="D257" s="121">
        <f>D258</f>
        <v>63365.8</v>
      </c>
      <c r="E257" s="49">
        <f>E258</f>
        <v>40316.907</v>
      </c>
    </row>
    <row r="258" spans="1:5" ht="28.5">
      <c r="A258" s="186"/>
      <c r="B258" s="186"/>
      <c r="C258" s="4" t="s">
        <v>69</v>
      </c>
      <c r="D258" s="135">
        <f>SUM(D282,D268,D264,D260)</f>
        <v>63365.8</v>
      </c>
      <c r="E258" s="51">
        <f>SUM(E282,E268,E264,E260)</f>
        <v>40316.907</v>
      </c>
    </row>
    <row r="259" spans="1:5" ht="14.25">
      <c r="A259" s="157" t="s">
        <v>21</v>
      </c>
      <c r="B259" s="184" t="s">
        <v>48</v>
      </c>
      <c r="C259" s="18" t="s">
        <v>9</v>
      </c>
      <c r="D259" s="106">
        <f>D260</f>
        <v>506</v>
      </c>
      <c r="E259" s="58">
        <f>E260</f>
        <v>139.407</v>
      </c>
    </row>
    <row r="260" spans="1:5" ht="51.75" customHeight="1">
      <c r="A260" s="187"/>
      <c r="B260" s="184"/>
      <c r="C260" s="33" t="s">
        <v>122</v>
      </c>
      <c r="D260" s="78">
        <f>SUM(D261,D262)</f>
        <v>506</v>
      </c>
      <c r="E260" s="61">
        <f>SUM(E261,E262)</f>
        <v>139.407</v>
      </c>
    </row>
    <row r="261" spans="1:5" ht="219.75" customHeight="1">
      <c r="A261" s="156" t="s">
        <v>119</v>
      </c>
      <c r="B261" s="73" t="s">
        <v>263</v>
      </c>
      <c r="C261" s="33" t="s">
        <v>122</v>
      </c>
      <c r="D261" s="78">
        <v>60</v>
      </c>
      <c r="E261" s="61">
        <v>0</v>
      </c>
    </row>
    <row r="262" spans="1:5" ht="63.75" customHeight="1">
      <c r="A262" s="156" t="s">
        <v>74</v>
      </c>
      <c r="B262" s="73" t="s">
        <v>264</v>
      </c>
      <c r="C262" s="33" t="s">
        <v>122</v>
      </c>
      <c r="D262" s="78">
        <v>446</v>
      </c>
      <c r="E262" s="61">
        <v>139.407</v>
      </c>
    </row>
    <row r="263" spans="1:5" ht="14.25">
      <c r="A263" s="157" t="s">
        <v>39</v>
      </c>
      <c r="B263" s="184" t="s">
        <v>47</v>
      </c>
      <c r="C263" s="18" t="s">
        <v>28</v>
      </c>
      <c r="D263" s="106">
        <f>D264</f>
        <v>14</v>
      </c>
      <c r="E263" s="58">
        <f>E264</f>
        <v>0</v>
      </c>
    </row>
    <row r="264" spans="1:5" ht="45">
      <c r="A264" s="157"/>
      <c r="B264" s="184"/>
      <c r="C264" s="33" t="s">
        <v>122</v>
      </c>
      <c r="D264" s="78">
        <f>SUM(D265,D266)</f>
        <v>14</v>
      </c>
      <c r="E264" s="63">
        <f>SUM(E265,E266)</f>
        <v>0</v>
      </c>
    </row>
    <row r="265" spans="1:5" ht="60">
      <c r="A265" s="156" t="s">
        <v>97</v>
      </c>
      <c r="B265" s="73" t="s">
        <v>265</v>
      </c>
      <c r="C265" s="33" t="s">
        <v>122</v>
      </c>
      <c r="D265" s="78">
        <v>0</v>
      </c>
      <c r="E265" s="63">
        <v>0</v>
      </c>
    </row>
    <row r="266" spans="1:5" ht="90">
      <c r="A266" s="156" t="s">
        <v>85</v>
      </c>
      <c r="B266" s="73" t="s">
        <v>95</v>
      </c>
      <c r="C266" s="33" t="s">
        <v>122</v>
      </c>
      <c r="D266" s="78">
        <v>14</v>
      </c>
      <c r="E266" s="60">
        <v>0</v>
      </c>
    </row>
    <row r="267" spans="1:5" ht="14.25">
      <c r="A267" s="157" t="s">
        <v>226</v>
      </c>
      <c r="B267" s="184" t="s">
        <v>49</v>
      </c>
      <c r="C267" s="136" t="s">
        <v>28</v>
      </c>
      <c r="D267" s="106">
        <f>SUM(D268)</f>
        <v>400</v>
      </c>
      <c r="E267" s="57">
        <f>SUM(E268)</f>
        <v>73.1</v>
      </c>
    </row>
    <row r="268" spans="1:5" ht="47.25" customHeight="1">
      <c r="A268" s="157"/>
      <c r="B268" s="184"/>
      <c r="C268" s="32" t="s">
        <v>122</v>
      </c>
      <c r="D268" s="78">
        <f>SUM(D269,D270,D271,D272,D273,D274,D275,D276,D277,D278,D279,D280)</f>
        <v>400</v>
      </c>
      <c r="E268" s="67">
        <f>SUM(E269,E270,E271,E272,E273,E274,E275,E276,E277,E278,E279,E280)</f>
        <v>73.1</v>
      </c>
    </row>
    <row r="269" spans="1:5" ht="54" customHeight="1">
      <c r="A269" s="137" t="s">
        <v>115</v>
      </c>
      <c r="B269" s="41" t="s">
        <v>266</v>
      </c>
      <c r="C269" s="32" t="s">
        <v>122</v>
      </c>
      <c r="D269" s="78">
        <v>10</v>
      </c>
      <c r="E269" s="111">
        <v>0</v>
      </c>
    </row>
    <row r="270" spans="1:5" ht="47.25" customHeight="1">
      <c r="A270" s="137" t="s">
        <v>116</v>
      </c>
      <c r="B270" s="138" t="s">
        <v>267</v>
      </c>
      <c r="C270" s="139" t="s">
        <v>122</v>
      </c>
      <c r="D270" s="78">
        <v>10</v>
      </c>
      <c r="E270" s="111">
        <v>0</v>
      </c>
    </row>
    <row r="271" spans="1:5" ht="62.25" customHeight="1">
      <c r="A271" s="137" t="s">
        <v>117</v>
      </c>
      <c r="B271" s="41" t="s">
        <v>268</v>
      </c>
      <c r="C271" s="32" t="s">
        <v>122</v>
      </c>
      <c r="D271" s="78">
        <v>15</v>
      </c>
      <c r="E271" s="111">
        <v>0</v>
      </c>
    </row>
    <row r="272" spans="1:5" ht="60.75" customHeight="1">
      <c r="A272" s="137" t="s">
        <v>114</v>
      </c>
      <c r="B272" s="41" t="s">
        <v>269</v>
      </c>
      <c r="C272" s="32" t="s">
        <v>122</v>
      </c>
      <c r="D272" s="78">
        <v>10</v>
      </c>
      <c r="E272" s="111">
        <v>0</v>
      </c>
    </row>
    <row r="273" spans="1:5" ht="52.5" customHeight="1">
      <c r="A273" s="137" t="s">
        <v>210</v>
      </c>
      <c r="B273" s="41" t="s">
        <v>270</v>
      </c>
      <c r="C273" s="32" t="s">
        <v>122</v>
      </c>
      <c r="D273" s="78">
        <v>70</v>
      </c>
      <c r="E273" s="111">
        <v>0</v>
      </c>
    </row>
    <row r="274" spans="1:5" ht="63" customHeight="1">
      <c r="A274" s="137" t="s">
        <v>211</v>
      </c>
      <c r="B274" s="41" t="s">
        <v>271</v>
      </c>
      <c r="C274" s="32" t="s">
        <v>122</v>
      </c>
      <c r="D274" s="78">
        <v>35</v>
      </c>
      <c r="E274" s="111">
        <v>0</v>
      </c>
    </row>
    <row r="275" spans="1:5" ht="67.5" customHeight="1">
      <c r="A275" s="137" t="s">
        <v>212</v>
      </c>
      <c r="B275" s="41" t="s">
        <v>272</v>
      </c>
      <c r="C275" s="32" t="s">
        <v>122</v>
      </c>
      <c r="D275" s="78">
        <v>25</v>
      </c>
      <c r="E275" s="111">
        <v>0</v>
      </c>
    </row>
    <row r="276" spans="1:5" ht="57" customHeight="1">
      <c r="A276" s="137" t="s">
        <v>273</v>
      </c>
      <c r="B276" s="138" t="s">
        <v>274</v>
      </c>
      <c r="C276" s="32" t="s">
        <v>122</v>
      </c>
      <c r="D276" s="78">
        <v>150</v>
      </c>
      <c r="E276" s="111">
        <v>43.1</v>
      </c>
    </row>
    <row r="277" spans="1:5" ht="75" customHeight="1">
      <c r="A277" s="137" t="s">
        <v>275</v>
      </c>
      <c r="B277" s="138" t="s">
        <v>277</v>
      </c>
      <c r="C277" s="32" t="s">
        <v>122</v>
      </c>
      <c r="D277" s="78">
        <v>15</v>
      </c>
      <c r="E277" s="111">
        <v>0</v>
      </c>
    </row>
    <row r="278" spans="1:5" ht="51" customHeight="1">
      <c r="A278" s="140" t="s">
        <v>276</v>
      </c>
      <c r="B278" s="141" t="s">
        <v>278</v>
      </c>
      <c r="C278" s="32" t="s">
        <v>122</v>
      </c>
      <c r="D278" s="78">
        <v>20</v>
      </c>
      <c r="E278" s="111">
        <v>0</v>
      </c>
    </row>
    <row r="279" spans="1:5" ht="66.75" customHeight="1">
      <c r="A279" s="140" t="s">
        <v>279</v>
      </c>
      <c r="B279" s="142" t="s">
        <v>281</v>
      </c>
      <c r="C279" s="32" t="s">
        <v>122</v>
      </c>
      <c r="D279" s="78">
        <v>30</v>
      </c>
      <c r="E279" s="111">
        <v>30</v>
      </c>
    </row>
    <row r="280" spans="1:5" ht="75">
      <c r="A280" s="140" t="s">
        <v>280</v>
      </c>
      <c r="B280" s="138" t="s">
        <v>282</v>
      </c>
      <c r="C280" s="32" t="s">
        <v>122</v>
      </c>
      <c r="D280" s="78">
        <v>10</v>
      </c>
      <c r="E280" s="111">
        <v>0</v>
      </c>
    </row>
    <row r="281" spans="1:5" ht="14.25">
      <c r="A281" s="196" t="s">
        <v>55</v>
      </c>
      <c r="B281" s="183" t="s">
        <v>50</v>
      </c>
      <c r="C281" s="24" t="s">
        <v>28</v>
      </c>
      <c r="D281" s="106">
        <f>D282</f>
        <v>62445.8</v>
      </c>
      <c r="E281" s="106">
        <f>E282</f>
        <v>40104.4</v>
      </c>
    </row>
    <row r="282" spans="1:7" ht="72" customHeight="1">
      <c r="A282" s="196"/>
      <c r="B282" s="183"/>
      <c r="C282" s="33" t="s">
        <v>122</v>
      </c>
      <c r="D282" s="77">
        <v>62445.8</v>
      </c>
      <c r="E282" s="77">
        <v>40104.4</v>
      </c>
      <c r="G282" t="s">
        <v>227</v>
      </c>
    </row>
    <row r="283" spans="1:5" ht="90">
      <c r="A283" s="137" t="s">
        <v>98</v>
      </c>
      <c r="B283" s="143" t="s">
        <v>96</v>
      </c>
      <c r="C283" s="33" t="s">
        <v>122</v>
      </c>
      <c r="D283" s="77">
        <v>62445.8</v>
      </c>
      <c r="E283" s="77">
        <v>40104.4</v>
      </c>
    </row>
    <row r="284" spans="1:5" ht="32.25" customHeight="1">
      <c r="A284" s="224" t="s">
        <v>68</v>
      </c>
      <c r="B284" s="224"/>
      <c r="C284" s="224"/>
      <c r="D284" s="224"/>
      <c r="E284" s="47"/>
    </row>
    <row r="285" spans="1:5" ht="14.25">
      <c r="A285" s="184" t="s">
        <v>43</v>
      </c>
      <c r="B285" s="184"/>
      <c r="C285" s="28" t="s">
        <v>28</v>
      </c>
      <c r="D285" s="121">
        <f>SUM(D287,D300,D312,D315)</f>
        <v>193067.6</v>
      </c>
      <c r="E285" s="121">
        <f>SUM(E287,E300,E312,E315)</f>
        <v>114873.3</v>
      </c>
    </row>
    <row r="286" spans="1:5" ht="28.5">
      <c r="A286" s="184"/>
      <c r="B286" s="184"/>
      <c r="C286" s="15" t="s">
        <v>44</v>
      </c>
      <c r="D286" s="122">
        <v>193067.6</v>
      </c>
      <c r="E286" s="113">
        <v>114873.3</v>
      </c>
    </row>
    <row r="287" spans="1:5" ht="14.25">
      <c r="A287" s="220" t="s">
        <v>38</v>
      </c>
      <c r="B287" s="175" t="s">
        <v>63</v>
      </c>
      <c r="C287" s="29" t="s">
        <v>28</v>
      </c>
      <c r="D287" s="106">
        <v>3345</v>
      </c>
      <c r="E287" s="57">
        <v>1109.8</v>
      </c>
    </row>
    <row r="288" spans="1:5" ht="57.75" customHeight="1">
      <c r="A288" s="221"/>
      <c r="B288" s="175"/>
      <c r="C288" s="73" t="s">
        <v>44</v>
      </c>
      <c r="D288" s="78">
        <v>3345</v>
      </c>
      <c r="E288" s="60">
        <v>1109.8</v>
      </c>
    </row>
    <row r="289" spans="1:5" ht="119.25" customHeight="1">
      <c r="A289" s="33" t="s">
        <v>73</v>
      </c>
      <c r="B289" s="62" t="s">
        <v>244</v>
      </c>
      <c r="C289" s="73" t="s">
        <v>44</v>
      </c>
      <c r="D289" s="78">
        <v>1460.73</v>
      </c>
      <c r="E289" s="60">
        <v>843.1</v>
      </c>
    </row>
    <row r="290" spans="1:5" ht="49.5" customHeight="1">
      <c r="A290" s="33" t="s">
        <v>74</v>
      </c>
      <c r="B290" s="32" t="s">
        <v>245</v>
      </c>
      <c r="C290" s="73" t="s">
        <v>44</v>
      </c>
      <c r="D290" s="78">
        <v>115.3</v>
      </c>
      <c r="E290" s="60">
        <v>115.3</v>
      </c>
    </row>
    <row r="291" spans="1:5" ht="102.75" customHeight="1">
      <c r="A291" s="33" t="s">
        <v>75</v>
      </c>
      <c r="B291" s="62" t="s">
        <v>246</v>
      </c>
      <c r="C291" s="73" t="s">
        <v>44</v>
      </c>
      <c r="D291" s="78">
        <v>67.2</v>
      </c>
      <c r="E291" s="60">
        <v>67.2</v>
      </c>
    </row>
    <row r="292" spans="1:5" ht="120">
      <c r="A292" s="33" t="s">
        <v>137</v>
      </c>
      <c r="B292" s="62" t="s">
        <v>247</v>
      </c>
      <c r="C292" s="73" t="s">
        <v>44</v>
      </c>
      <c r="D292" s="78">
        <v>1376.7</v>
      </c>
      <c r="E292" s="60">
        <v>0</v>
      </c>
    </row>
    <row r="293" spans="1:5" ht="30">
      <c r="A293" s="33" t="s">
        <v>138</v>
      </c>
      <c r="B293" s="62" t="s">
        <v>294</v>
      </c>
      <c r="C293" s="73" t="s">
        <v>44</v>
      </c>
      <c r="D293" s="78">
        <v>65</v>
      </c>
      <c r="E293" s="60">
        <v>25</v>
      </c>
    </row>
    <row r="294" spans="1:5" ht="30">
      <c r="A294" s="33" t="s">
        <v>139</v>
      </c>
      <c r="B294" s="62" t="s">
        <v>295</v>
      </c>
      <c r="C294" s="73" t="s">
        <v>44</v>
      </c>
      <c r="D294" s="78">
        <v>27</v>
      </c>
      <c r="E294" s="60">
        <v>27</v>
      </c>
    </row>
    <row r="295" spans="1:5" ht="45">
      <c r="A295" s="33" t="s">
        <v>140</v>
      </c>
      <c r="B295" s="62" t="s">
        <v>296</v>
      </c>
      <c r="C295" s="73" t="s">
        <v>44</v>
      </c>
      <c r="D295" s="78">
        <v>11.3</v>
      </c>
      <c r="E295" s="60">
        <v>11.3</v>
      </c>
    </row>
    <row r="296" spans="1:5" ht="30">
      <c r="A296" s="33" t="s">
        <v>230</v>
      </c>
      <c r="B296" s="62" t="s">
        <v>306</v>
      </c>
      <c r="C296" s="73" t="s">
        <v>44</v>
      </c>
      <c r="D296" s="78">
        <v>5</v>
      </c>
      <c r="E296" s="60">
        <v>4.2</v>
      </c>
    </row>
    <row r="297" spans="1:5" ht="75">
      <c r="A297" s="33" t="s">
        <v>291</v>
      </c>
      <c r="B297" s="62" t="s">
        <v>307</v>
      </c>
      <c r="C297" s="73" t="s">
        <v>44</v>
      </c>
      <c r="D297" s="78">
        <v>8.7</v>
      </c>
      <c r="E297" s="60">
        <v>8.7</v>
      </c>
    </row>
    <row r="298" spans="1:5" ht="45">
      <c r="A298" s="33" t="s">
        <v>292</v>
      </c>
      <c r="B298" s="62" t="s">
        <v>297</v>
      </c>
      <c r="C298" s="73" t="s">
        <v>44</v>
      </c>
      <c r="D298" s="78">
        <v>8</v>
      </c>
      <c r="E298" s="60">
        <v>8</v>
      </c>
    </row>
    <row r="299" spans="1:5" ht="105">
      <c r="A299" s="33" t="s">
        <v>293</v>
      </c>
      <c r="B299" s="62" t="s">
        <v>298</v>
      </c>
      <c r="C299" s="73" t="s">
        <v>44</v>
      </c>
      <c r="D299" s="78">
        <v>200</v>
      </c>
      <c r="E299" s="60">
        <v>0</v>
      </c>
    </row>
    <row r="300" spans="1:5" ht="14.25">
      <c r="A300" s="184" t="s">
        <v>39</v>
      </c>
      <c r="B300" s="184" t="s">
        <v>45</v>
      </c>
      <c r="C300" s="29" t="s">
        <v>28</v>
      </c>
      <c r="D300" s="106">
        <f>SUM(D302:D311)</f>
        <v>5300</v>
      </c>
      <c r="E300" s="58">
        <v>4176.6</v>
      </c>
    </row>
    <row r="301" spans="1:5" ht="48" customHeight="1">
      <c r="A301" s="184"/>
      <c r="B301" s="184"/>
      <c r="C301" s="73" t="s">
        <v>44</v>
      </c>
      <c r="D301" s="78">
        <v>5300</v>
      </c>
      <c r="E301" s="60">
        <v>4176.6</v>
      </c>
    </row>
    <row r="302" spans="1:5" ht="84" customHeight="1">
      <c r="A302" s="33" t="s">
        <v>97</v>
      </c>
      <c r="B302" s="41" t="s">
        <v>255</v>
      </c>
      <c r="C302" s="73" t="s">
        <v>44</v>
      </c>
      <c r="D302" s="78">
        <v>1132</v>
      </c>
      <c r="E302" s="78">
        <v>1028.9</v>
      </c>
    </row>
    <row r="303" spans="1:5" ht="66.75" customHeight="1">
      <c r="A303" s="33" t="s">
        <v>177</v>
      </c>
      <c r="B303" s="41" t="s">
        <v>308</v>
      </c>
      <c r="C303" s="73" t="s">
        <v>44</v>
      </c>
      <c r="D303" s="78">
        <v>100</v>
      </c>
      <c r="E303" s="78">
        <v>100</v>
      </c>
    </row>
    <row r="304" spans="1:5" ht="32.25" customHeight="1">
      <c r="A304" s="33" t="s">
        <v>248</v>
      </c>
      <c r="B304" s="33" t="s">
        <v>256</v>
      </c>
      <c r="C304" s="73" t="s">
        <v>44</v>
      </c>
      <c r="D304" s="78">
        <v>40</v>
      </c>
      <c r="E304" s="78">
        <v>40</v>
      </c>
    </row>
    <row r="305" spans="1:5" ht="92.25" customHeight="1">
      <c r="A305" s="33" t="s">
        <v>249</v>
      </c>
      <c r="B305" s="33" t="s">
        <v>299</v>
      </c>
      <c r="C305" s="73" t="s">
        <v>44</v>
      </c>
      <c r="D305" s="78">
        <v>30</v>
      </c>
      <c r="E305" s="78">
        <v>30</v>
      </c>
    </row>
    <row r="306" spans="1:5" ht="30.75" customHeight="1">
      <c r="A306" s="33" t="s">
        <v>250</v>
      </c>
      <c r="B306" s="33" t="s">
        <v>257</v>
      </c>
      <c r="C306" s="73" t="s">
        <v>44</v>
      </c>
      <c r="D306" s="78">
        <v>150</v>
      </c>
      <c r="E306" s="78">
        <v>150</v>
      </c>
    </row>
    <row r="307" spans="1:5" ht="87.75" customHeight="1">
      <c r="A307" s="33" t="s">
        <v>251</v>
      </c>
      <c r="B307" s="33" t="s">
        <v>258</v>
      </c>
      <c r="C307" s="73" t="s">
        <v>44</v>
      </c>
      <c r="D307" s="78">
        <v>2500</v>
      </c>
      <c r="E307" s="78">
        <v>1700</v>
      </c>
    </row>
    <row r="308" spans="1:5" ht="48" customHeight="1">
      <c r="A308" s="33" t="s">
        <v>252</v>
      </c>
      <c r="B308" s="33" t="s">
        <v>259</v>
      </c>
      <c r="C308" s="73" t="s">
        <v>44</v>
      </c>
      <c r="D308" s="78">
        <v>1038</v>
      </c>
      <c r="E308" s="78">
        <v>1027.7</v>
      </c>
    </row>
    <row r="309" spans="1:5" ht="123" customHeight="1">
      <c r="A309" s="33" t="s">
        <v>253</v>
      </c>
      <c r="B309" s="33" t="s">
        <v>254</v>
      </c>
      <c r="C309" s="73" t="s">
        <v>44</v>
      </c>
      <c r="D309" s="78">
        <v>210</v>
      </c>
      <c r="E309" s="78">
        <v>0</v>
      </c>
    </row>
    <row r="310" spans="1:5" ht="78.75" customHeight="1">
      <c r="A310" s="33" t="s">
        <v>304</v>
      </c>
      <c r="B310" s="41" t="s">
        <v>260</v>
      </c>
      <c r="C310" s="73" t="s">
        <v>44</v>
      </c>
      <c r="D310" s="78">
        <v>50</v>
      </c>
      <c r="E310" s="78">
        <v>50</v>
      </c>
    </row>
    <row r="311" spans="1:5" ht="51.75" customHeight="1">
      <c r="A311" s="33" t="s">
        <v>309</v>
      </c>
      <c r="B311" s="41" t="s">
        <v>305</v>
      </c>
      <c r="C311" s="73" t="s">
        <v>44</v>
      </c>
      <c r="D311" s="78">
        <v>50</v>
      </c>
      <c r="E311" s="78">
        <v>50</v>
      </c>
    </row>
    <row r="312" spans="1:5" ht="14.25">
      <c r="A312" s="184" t="s">
        <v>40</v>
      </c>
      <c r="B312" s="175" t="s">
        <v>224</v>
      </c>
      <c r="C312" s="29" t="s">
        <v>28</v>
      </c>
      <c r="D312" s="106">
        <v>21256.4</v>
      </c>
      <c r="E312" s="57">
        <v>13338.3</v>
      </c>
    </row>
    <row r="313" spans="1:5" ht="91.5" customHeight="1">
      <c r="A313" s="184"/>
      <c r="B313" s="175"/>
      <c r="C313" s="73" t="s">
        <v>44</v>
      </c>
      <c r="D313" s="111">
        <v>21256.4</v>
      </c>
      <c r="E313" s="60">
        <v>13338.3</v>
      </c>
    </row>
    <row r="314" spans="1:5" ht="105">
      <c r="A314" s="33" t="s">
        <v>115</v>
      </c>
      <c r="B314" s="79" t="s">
        <v>113</v>
      </c>
      <c r="C314" s="73" t="s">
        <v>44</v>
      </c>
      <c r="D314" s="111">
        <v>21256.4</v>
      </c>
      <c r="E314" s="60">
        <v>13338.3</v>
      </c>
    </row>
    <row r="315" spans="1:5" ht="14.25">
      <c r="A315" s="184" t="s">
        <v>55</v>
      </c>
      <c r="B315" s="184" t="s">
        <v>46</v>
      </c>
      <c r="C315" s="29" t="s">
        <v>28</v>
      </c>
      <c r="D315" s="106">
        <v>163166.2</v>
      </c>
      <c r="E315" s="144">
        <v>96248.6</v>
      </c>
    </row>
    <row r="316" spans="1:5" ht="64.5" customHeight="1">
      <c r="A316" s="184"/>
      <c r="B316" s="184"/>
      <c r="C316" s="73" t="s">
        <v>44</v>
      </c>
      <c r="D316" s="111">
        <v>163166.2</v>
      </c>
      <c r="E316" s="61">
        <v>96248.6</v>
      </c>
    </row>
    <row r="317" spans="1:5" ht="174.75" customHeight="1">
      <c r="A317" s="33" t="s">
        <v>106</v>
      </c>
      <c r="B317" s="41" t="s">
        <v>225</v>
      </c>
      <c r="C317" s="73" t="s">
        <v>44</v>
      </c>
      <c r="D317" s="78">
        <v>2380.2</v>
      </c>
      <c r="E317" s="60">
        <v>1147.4</v>
      </c>
    </row>
    <row r="318" spans="1:5" ht="81" customHeight="1">
      <c r="A318" s="33" t="s">
        <v>107</v>
      </c>
      <c r="B318" s="41" t="s">
        <v>102</v>
      </c>
      <c r="C318" s="73" t="s">
        <v>44</v>
      </c>
      <c r="D318" s="78">
        <v>2825</v>
      </c>
      <c r="E318" s="60">
        <v>622.6</v>
      </c>
    </row>
    <row r="319" spans="1:5" ht="30">
      <c r="A319" s="33" t="s">
        <v>108</v>
      </c>
      <c r="B319" s="41" t="s">
        <v>103</v>
      </c>
      <c r="C319" s="73" t="s">
        <v>44</v>
      </c>
      <c r="D319" s="78">
        <v>7930</v>
      </c>
      <c r="E319" s="60">
        <v>870.6</v>
      </c>
    </row>
    <row r="320" spans="1:5" ht="45">
      <c r="A320" s="33" t="s">
        <v>109</v>
      </c>
      <c r="B320" s="41" t="s">
        <v>104</v>
      </c>
      <c r="C320" s="73" t="s">
        <v>44</v>
      </c>
      <c r="D320" s="78">
        <v>610</v>
      </c>
      <c r="E320" s="60">
        <v>114.8</v>
      </c>
    </row>
    <row r="321" spans="1:5" ht="45">
      <c r="A321" s="33" t="s">
        <v>110</v>
      </c>
      <c r="B321" s="79" t="s">
        <v>105</v>
      </c>
      <c r="C321" s="73" t="s">
        <v>44</v>
      </c>
      <c r="D321" s="78">
        <v>76050</v>
      </c>
      <c r="E321" s="60">
        <v>25859.4</v>
      </c>
    </row>
    <row r="322" spans="1:5" ht="181.5" customHeight="1">
      <c r="A322" s="33" t="s">
        <v>112</v>
      </c>
      <c r="B322" s="79" t="s">
        <v>261</v>
      </c>
      <c r="C322" s="73" t="s">
        <v>44</v>
      </c>
      <c r="D322" s="78">
        <v>1791</v>
      </c>
      <c r="E322" s="60">
        <v>626.8</v>
      </c>
    </row>
    <row r="323" spans="1:5" ht="29.25" customHeight="1">
      <c r="A323" s="33" t="s">
        <v>111</v>
      </c>
      <c r="B323" s="41" t="s">
        <v>262</v>
      </c>
      <c r="C323" s="73" t="s">
        <v>44</v>
      </c>
      <c r="D323" s="145">
        <v>80</v>
      </c>
      <c r="E323" s="60">
        <v>7</v>
      </c>
    </row>
    <row r="324" spans="1:5" ht="45">
      <c r="A324" s="33" t="s">
        <v>203</v>
      </c>
      <c r="B324" s="79" t="s">
        <v>205</v>
      </c>
      <c r="C324" s="73" t="s">
        <v>44</v>
      </c>
      <c r="D324" s="145">
        <v>44000</v>
      </c>
      <c r="E324" s="60">
        <v>44000</v>
      </c>
    </row>
    <row r="325" spans="1:5" ht="60">
      <c r="A325" s="33" t="s">
        <v>204</v>
      </c>
      <c r="B325" s="79" t="s">
        <v>206</v>
      </c>
      <c r="C325" s="73" t="s">
        <v>44</v>
      </c>
      <c r="D325" s="145">
        <v>20000</v>
      </c>
      <c r="E325" s="60">
        <v>20000</v>
      </c>
    </row>
    <row r="326" spans="1:5" ht="60">
      <c r="A326" s="33" t="s">
        <v>300</v>
      </c>
      <c r="B326" s="79" t="s">
        <v>301</v>
      </c>
      <c r="C326" s="73" t="s">
        <v>44</v>
      </c>
      <c r="D326" s="145">
        <v>7500</v>
      </c>
      <c r="E326" s="60">
        <v>3000</v>
      </c>
    </row>
    <row r="327" spans="1:5" ht="27.75" customHeight="1">
      <c r="A327" s="208" t="s">
        <v>71</v>
      </c>
      <c r="B327" s="208"/>
      <c r="C327" s="208"/>
      <c r="D327" s="208"/>
      <c r="E327" s="47"/>
    </row>
    <row r="328" spans="1:5" ht="14.25">
      <c r="A328" s="195" t="s">
        <v>27</v>
      </c>
      <c r="B328" s="229"/>
      <c r="C328" s="16" t="s">
        <v>28</v>
      </c>
      <c r="D328" s="146">
        <f>SUM(D330,D337)</f>
        <v>25849.300000000003</v>
      </c>
      <c r="E328" s="146">
        <f>SUM(E330,E337)</f>
        <v>16236.5</v>
      </c>
    </row>
    <row r="329" spans="1:5" ht="45.75" customHeight="1">
      <c r="A329" s="229"/>
      <c r="B329" s="229"/>
      <c r="C329" s="17" t="s">
        <v>44</v>
      </c>
      <c r="D329" s="147">
        <v>25849.3</v>
      </c>
      <c r="E329" s="147">
        <v>16236.5</v>
      </c>
    </row>
    <row r="330" spans="1:5" ht="14.25">
      <c r="A330" s="194" t="s">
        <v>21</v>
      </c>
      <c r="B330" s="195" t="s">
        <v>29</v>
      </c>
      <c r="C330" s="30" t="s">
        <v>28</v>
      </c>
      <c r="D330" s="148">
        <f>SUM(D332:D336)</f>
        <v>6482.9</v>
      </c>
      <c r="E330" s="148">
        <f>SUM(E332:E336)</f>
        <v>2760.3</v>
      </c>
    </row>
    <row r="331" spans="1:5" ht="72.75" customHeight="1">
      <c r="A331" s="194"/>
      <c r="B331" s="195"/>
      <c r="C331" s="149" t="s">
        <v>44</v>
      </c>
      <c r="D331" s="155">
        <v>6482.9</v>
      </c>
      <c r="E331" s="155">
        <v>2760.3</v>
      </c>
    </row>
    <row r="332" spans="1:6" ht="135">
      <c r="A332" s="151" t="s">
        <v>73</v>
      </c>
      <c r="B332" s="62" t="s">
        <v>99</v>
      </c>
      <c r="C332" s="149" t="s">
        <v>44</v>
      </c>
      <c r="D332" s="150">
        <v>4482.9</v>
      </c>
      <c r="E332" s="150">
        <v>2760.3</v>
      </c>
      <c r="F332" t="s">
        <v>223</v>
      </c>
    </row>
    <row r="333" spans="1:5" ht="45">
      <c r="A333" s="151" t="s">
        <v>74</v>
      </c>
      <c r="B333" s="62" t="s">
        <v>302</v>
      </c>
      <c r="C333" s="149" t="s">
        <v>44</v>
      </c>
      <c r="D333" s="150">
        <v>0</v>
      </c>
      <c r="E333" s="150">
        <v>0</v>
      </c>
    </row>
    <row r="334" spans="1:5" ht="43.5" customHeight="1">
      <c r="A334" s="151" t="s">
        <v>75</v>
      </c>
      <c r="B334" s="62" t="s">
        <v>242</v>
      </c>
      <c r="C334" s="149" t="s">
        <v>44</v>
      </c>
      <c r="D334" s="152">
        <v>0</v>
      </c>
      <c r="E334" s="150">
        <v>0</v>
      </c>
    </row>
    <row r="335" spans="1:5" ht="60">
      <c r="A335" s="151" t="s">
        <v>137</v>
      </c>
      <c r="B335" s="62" t="s">
        <v>243</v>
      </c>
      <c r="C335" s="149" t="s">
        <v>44</v>
      </c>
      <c r="D335" s="152">
        <v>0</v>
      </c>
      <c r="E335" s="150">
        <v>0</v>
      </c>
    </row>
    <row r="336" spans="1:5" ht="96" customHeight="1">
      <c r="A336" s="151" t="s">
        <v>138</v>
      </c>
      <c r="B336" s="62" t="s">
        <v>100</v>
      </c>
      <c r="C336" s="149" t="s">
        <v>44</v>
      </c>
      <c r="D336" s="150">
        <v>2000</v>
      </c>
      <c r="E336" s="150">
        <v>0</v>
      </c>
    </row>
    <row r="337" spans="1:5" ht="14.25">
      <c r="A337" s="194" t="s">
        <v>23</v>
      </c>
      <c r="B337" s="195" t="s">
        <v>30</v>
      </c>
      <c r="C337" s="30" t="s">
        <v>28</v>
      </c>
      <c r="D337" s="153">
        <v>19366.4</v>
      </c>
      <c r="E337" s="148">
        <v>13476.2</v>
      </c>
    </row>
    <row r="338" spans="1:5" ht="105.75" customHeight="1">
      <c r="A338" s="194"/>
      <c r="B338" s="195"/>
      <c r="C338" s="154" t="s">
        <v>44</v>
      </c>
      <c r="D338" s="150">
        <v>19366.4</v>
      </c>
      <c r="E338" s="150">
        <v>13476.2</v>
      </c>
    </row>
    <row r="339" spans="1:5" ht="90">
      <c r="A339" s="151" t="s">
        <v>97</v>
      </c>
      <c r="B339" s="79" t="s">
        <v>101</v>
      </c>
      <c r="C339" s="154" t="s">
        <v>44</v>
      </c>
      <c r="D339" s="150">
        <v>19366.4</v>
      </c>
      <c r="E339" s="150">
        <v>13476.2</v>
      </c>
    </row>
  </sheetData>
  <sheetProtection/>
  <mergeCells count="153">
    <mergeCell ref="D106:D107"/>
    <mergeCell ref="D144:D145"/>
    <mergeCell ref="C108:C109"/>
    <mergeCell ref="D108:D109"/>
    <mergeCell ref="A133:A135"/>
    <mergeCell ref="B133:B135"/>
    <mergeCell ref="A137:A139"/>
    <mergeCell ref="B144:B146"/>
    <mergeCell ref="E4:E5"/>
    <mergeCell ref="B32:B36"/>
    <mergeCell ref="A41:A43"/>
    <mergeCell ref="B95:B98"/>
    <mergeCell ref="A93:A94"/>
    <mergeCell ref="B78:B82"/>
    <mergeCell ref="A83:A86"/>
    <mergeCell ref="A89:A92"/>
    <mergeCell ref="D4:D5"/>
    <mergeCell ref="A78:A82"/>
    <mergeCell ref="D141:D142"/>
    <mergeCell ref="A57:A59"/>
    <mergeCell ref="B83:B86"/>
    <mergeCell ref="B137:B139"/>
    <mergeCell ref="A114:A117"/>
    <mergeCell ref="B114:B117"/>
    <mergeCell ref="A100:B103"/>
    <mergeCell ref="A127:A129"/>
    <mergeCell ref="A104:A109"/>
    <mergeCell ref="C106:C107"/>
    <mergeCell ref="A2:E2"/>
    <mergeCell ref="E141:E142"/>
    <mergeCell ref="A87:A88"/>
    <mergeCell ref="B87:B88"/>
    <mergeCell ref="A12:B16"/>
    <mergeCell ref="A11:D11"/>
    <mergeCell ref="A17:A21"/>
    <mergeCell ref="B17:B21"/>
    <mergeCell ref="B44:B48"/>
    <mergeCell ref="A44:A48"/>
    <mergeCell ref="A327:D327"/>
    <mergeCell ref="A328:B329"/>
    <mergeCell ref="A300:A301"/>
    <mergeCell ref="B300:B301"/>
    <mergeCell ref="A312:A313"/>
    <mergeCell ref="B312:B313"/>
    <mergeCell ref="B315:B316"/>
    <mergeCell ref="A315:A316"/>
    <mergeCell ref="E106:E107"/>
    <mergeCell ref="E108:E109"/>
    <mergeCell ref="A284:D284"/>
    <mergeCell ref="A169:A173"/>
    <mergeCell ref="A159:A160"/>
    <mergeCell ref="E150:E151"/>
    <mergeCell ref="E180:E181"/>
    <mergeCell ref="E144:E145"/>
    <mergeCell ref="A150:A152"/>
    <mergeCell ref="B150:B152"/>
    <mergeCell ref="B184:B185"/>
    <mergeCell ref="B180:B181"/>
    <mergeCell ref="A212:A215"/>
    <mergeCell ref="B212:B215"/>
    <mergeCell ref="B203:B205"/>
    <mergeCell ref="A285:B286"/>
    <mergeCell ref="A287:A288"/>
    <mergeCell ref="B287:B288"/>
    <mergeCell ref="A187:B190"/>
    <mergeCell ref="A218:A221"/>
    <mergeCell ref="A164:B168"/>
    <mergeCell ref="A180:A181"/>
    <mergeCell ref="D180:D181"/>
    <mergeCell ref="A243:A246"/>
    <mergeCell ref="A184:A185"/>
    <mergeCell ref="A192:B195"/>
    <mergeCell ref="C180:C181"/>
    <mergeCell ref="B175:B177"/>
    <mergeCell ref="A175:A177"/>
    <mergeCell ref="B169:B173"/>
    <mergeCell ref="B127:B129"/>
    <mergeCell ref="C150:C151"/>
    <mergeCell ref="C144:C145"/>
    <mergeCell ref="A163:D163"/>
    <mergeCell ref="B159:B160"/>
    <mergeCell ref="A144:A146"/>
    <mergeCell ref="C141:C142"/>
    <mergeCell ref="D150:D151"/>
    <mergeCell ref="A140:D140"/>
    <mergeCell ref="A141:B143"/>
    <mergeCell ref="A252:A255"/>
    <mergeCell ref="B252:B255"/>
    <mergeCell ref="B229:B232"/>
    <mergeCell ref="B218:B221"/>
    <mergeCell ref="A229:A232"/>
    <mergeCell ref="A203:A205"/>
    <mergeCell ref="B196:B199"/>
    <mergeCell ref="A200:A202"/>
    <mergeCell ref="A191:E191"/>
    <mergeCell ref="A196:A199"/>
    <mergeCell ref="B200:B202"/>
    <mergeCell ref="A337:A338"/>
    <mergeCell ref="B337:B338"/>
    <mergeCell ref="A263:A264"/>
    <mergeCell ref="B263:B264"/>
    <mergeCell ref="A267:A268"/>
    <mergeCell ref="A281:A282"/>
    <mergeCell ref="B267:B268"/>
    <mergeCell ref="A330:A331"/>
    <mergeCell ref="B330:B331"/>
    <mergeCell ref="B281:B282"/>
    <mergeCell ref="B259:B260"/>
    <mergeCell ref="A186:D186"/>
    <mergeCell ref="A257:B258"/>
    <mergeCell ref="A259:A260"/>
    <mergeCell ref="B243:B246"/>
    <mergeCell ref="A248:A251"/>
    <mergeCell ref="B248:B251"/>
    <mergeCell ref="A234:A237"/>
    <mergeCell ref="B234:B237"/>
    <mergeCell ref="B41:B43"/>
    <mergeCell ref="B74:B75"/>
    <mergeCell ref="B64:B67"/>
    <mergeCell ref="B89:B92"/>
    <mergeCell ref="B68:B69"/>
    <mergeCell ref="B54:B56"/>
    <mergeCell ref="A76:A77"/>
    <mergeCell ref="A68:A69"/>
    <mergeCell ref="A70:A73"/>
    <mergeCell ref="B60:B61"/>
    <mergeCell ref="A64:A67"/>
    <mergeCell ref="B70:B73"/>
    <mergeCell ref="A99:E99"/>
    <mergeCell ref="A95:A98"/>
    <mergeCell ref="A62:A63"/>
    <mergeCell ref="A74:A75"/>
    <mergeCell ref="B93:B94"/>
    <mergeCell ref="A256:E256"/>
    <mergeCell ref="A4:A5"/>
    <mergeCell ref="C4:C5"/>
    <mergeCell ref="A6:B10"/>
    <mergeCell ref="A60:A61"/>
    <mergeCell ref="A22:A26"/>
    <mergeCell ref="B22:B26"/>
    <mergeCell ref="A27:A31"/>
    <mergeCell ref="B4:B5"/>
    <mergeCell ref="B104:B109"/>
    <mergeCell ref="B27:B31"/>
    <mergeCell ref="A32:A36"/>
    <mergeCell ref="B76:B77"/>
    <mergeCell ref="B57:B59"/>
    <mergeCell ref="A37:A40"/>
    <mergeCell ref="B49:B53"/>
    <mergeCell ref="A54:A56"/>
    <mergeCell ref="A49:A53"/>
    <mergeCell ref="B37:B40"/>
    <mergeCell ref="B62:B6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Tsaregorodtseva</dc:creator>
  <cp:keywords/>
  <dc:description/>
  <cp:lastModifiedBy>Yakimovich</cp:lastModifiedBy>
  <cp:lastPrinted>2015-08-04T05:05:25Z</cp:lastPrinted>
  <dcterms:created xsi:type="dcterms:W3CDTF">2015-04-08T05:37:04Z</dcterms:created>
  <dcterms:modified xsi:type="dcterms:W3CDTF">2015-11-03T11:55:52Z</dcterms:modified>
  <cp:category/>
  <cp:version/>
  <cp:contentType/>
  <cp:contentStatus/>
</cp:coreProperties>
</file>